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Performance Management\NHSE\2024-2025\Quarter 1\Forensics\FIND\"/>
    </mc:Choice>
  </mc:AlternateContent>
  <bookViews>
    <workbookView xWindow="-105" yWindow="-105" windowWidth="19425" windowHeight="10425" activeTab="2"/>
  </bookViews>
  <sheets>
    <sheet name="Cover Page" sheetId="2" r:id="rId1"/>
    <sheet name="ReportingTimetable" sheetId="3" r:id="rId2"/>
    <sheet name="Measures" sheetId="1" r:id="rId3"/>
    <sheet name="ELFT Business Rules" sheetId="4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I38" i="1"/>
  <c r="H38" i="1"/>
  <c r="G38" i="1"/>
  <c r="T38" i="1" s="1"/>
  <c r="G32" i="1"/>
  <c r="H32" i="1"/>
  <c r="I32" i="1"/>
  <c r="I30" i="1"/>
  <c r="H30" i="1"/>
  <c r="G30" i="1"/>
  <c r="T30" i="1" s="1"/>
  <c r="T14" i="1"/>
  <c r="W38" i="1"/>
  <c r="V38" i="1"/>
  <c r="U38" i="1"/>
  <c r="W37" i="1"/>
  <c r="V37" i="1"/>
  <c r="U37" i="1"/>
  <c r="T37" i="1"/>
  <c r="W36" i="1"/>
  <c r="V36" i="1"/>
  <c r="U36" i="1"/>
  <c r="T36" i="1"/>
  <c r="W35" i="1"/>
  <c r="V35" i="1"/>
  <c r="U35" i="1"/>
  <c r="T35" i="1"/>
  <c r="W32" i="1"/>
  <c r="V32" i="1"/>
  <c r="U32" i="1"/>
  <c r="T32" i="1"/>
  <c r="W31" i="1"/>
  <c r="V31" i="1"/>
  <c r="U31" i="1"/>
  <c r="W30" i="1"/>
  <c r="V30" i="1"/>
  <c r="U30" i="1"/>
  <c r="W27" i="1"/>
  <c r="V27" i="1"/>
  <c r="U27" i="1"/>
  <c r="T27" i="1"/>
  <c r="F27" i="1"/>
  <c r="W26" i="1"/>
  <c r="V26" i="1"/>
  <c r="U26" i="1"/>
  <c r="T26" i="1"/>
  <c r="F26" i="1"/>
  <c r="W25" i="1"/>
  <c r="V25" i="1"/>
  <c r="U25" i="1"/>
  <c r="T25" i="1"/>
  <c r="F25" i="1"/>
  <c r="F24" i="1"/>
  <c r="W21" i="1"/>
  <c r="V21" i="1"/>
  <c r="U21" i="1"/>
  <c r="T21" i="1"/>
  <c r="W20" i="1"/>
  <c r="V20" i="1"/>
  <c r="U20" i="1"/>
  <c r="T20" i="1"/>
  <c r="W19" i="1"/>
  <c r="V19" i="1"/>
  <c r="U19" i="1"/>
  <c r="T19" i="1"/>
  <c r="F19" i="1"/>
  <c r="W18" i="1"/>
  <c r="V18" i="1"/>
  <c r="U18" i="1"/>
  <c r="T18" i="1"/>
  <c r="W17" i="1"/>
  <c r="V17" i="1"/>
  <c r="U17" i="1"/>
  <c r="T17" i="1"/>
  <c r="F17" i="1"/>
  <c r="W16" i="1"/>
  <c r="V16" i="1"/>
  <c r="U16" i="1"/>
  <c r="T16" i="1"/>
  <c r="W15" i="1"/>
  <c r="V15" i="1"/>
  <c r="U15" i="1"/>
  <c r="T15" i="1"/>
  <c r="W14" i="1"/>
  <c r="V14" i="1"/>
  <c r="U14" i="1"/>
  <c r="F14" i="1"/>
  <c r="B4" i="1"/>
  <c r="T31" i="1" l="1"/>
</calcChain>
</file>

<file path=xl/sharedStrings.xml><?xml version="1.0" encoding="utf-8"?>
<sst xmlns="http://schemas.openxmlformats.org/spreadsheetml/2006/main" count="257" uniqueCount="154">
  <si>
    <t>Forensic Learning Disability (LD) Metrics Reporting</t>
  </si>
  <si>
    <t>Requested By:</t>
  </si>
  <si>
    <t>North London Forensic Collaborative (NLFC)</t>
  </si>
  <si>
    <t xml:space="preserve"> Email Address of Requester:</t>
  </si>
  <si>
    <t>beh-tr.nlfcdata@nhs.net</t>
  </si>
  <si>
    <t>Brief Description of Report:</t>
  </si>
  <si>
    <t xml:space="preserve">This report provides a view and performance for LD services commissioned by NLFC
</t>
  </si>
  <si>
    <t>Report Date/Period</t>
  </si>
  <si>
    <t>2023_24</t>
  </si>
  <si>
    <t>Providers</t>
  </si>
  <si>
    <t>BEH, ELFT, WLT</t>
  </si>
  <si>
    <t>2023/24 TIMETABLE FOR THE SUBMISSION OF CORE DATA FLOW USED TO SUPPORT LD TEAMS</t>
  </si>
  <si>
    <t>Reporting QTR</t>
  </si>
  <si>
    <t>Submission Month</t>
  </si>
  <si>
    <t xml:space="preserve">Service Quality Performance Report </t>
  </si>
  <si>
    <t>Provider</t>
  </si>
  <si>
    <t>Apr-23 to Jun-23</t>
  </si>
  <si>
    <t>Jul-23 to Sep-23</t>
  </si>
  <si>
    <t>Oct-23 to Dec-23</t>
  </si>
  <si>
    <t>Jan-24 to Mar-24</t>
  </si>
  <si>
    <t>SERVICE DELIVERY</t>
  </si>
  <si>
    <t>North London Forensic Consortium</t>
  </si>
  <si>
    <t>Activity Data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</si>
  <si>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</si>
  <si>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</si>
  <si>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</si>
  <si>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</si>
  <si>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</si>
  <si>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</si>
  <si>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</si>
  <si>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</si>
  <si>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</si>
  <si>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</si>
  <si>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</si>
  <si>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</si>
  <si>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Q1</t>
  </si>
  <si>
    <t>Q2</t>
  </si>
  <si>
    <t>Q3</t>
  </si>
  <si>
    <t>Q4</t>
  </si>
  <si>
    <t>Number of community patients on caseload</t>
  </si>
  <si>
    <t>No.</t>
  </si>
  <si>
    <t>Number of joint working cases</t>
  </si>
  <si>
    <t>Number of inpatient (in reach) patients on caseload</t>
  </si>
  <si>
    <t>Number of new patients discharged to community forensic service</t>
  </si>
  <si>
    <t>Number of patients on Dynamic Support Register in the community</t>
  </si>
  <si>
    <t xml:space="preserve">Number of patients readmitted to hospital </t>
  </si>
  <si>
    <t>Number of readmitted patients who had a community CTR before admission</t>
  </si>
  <si>
    <t>Number of patients discharged to Community Forensic LD Team with total inpatient stay of greater than five years</t>
  </si>
  <si>
    <t>Mean Metrics</t>
  </si>
  <si>
    <t xml:space="preserve">Mean time from starting unescorted community leave to discharge of patients </t>
  </si>
  <si>
    <t>Mean</t>
  </si>
  <si>
    <t>Mean number of contacts by all  Community Forensic LD Team professionals per patient in the community</t>
  </si>
  <si>
    <t>Mean number of contacts by all  Community Forensic LD Team professional for inpatients on a CFLDT caseload</t>
  </si>
  <si>
    <t>% Metrics</t>
  </si>
  <si>
    <t>%</t>
  </si>
  <si>
    <t>HCR-20 or other structured professional judgement completed in last year</t>
  </si>
  <si>
    <t>Percentage of patients on caseload who have had an annual health check within last 12 months</t>
  </si>
  <si>
    <t xml:space="preserve">Other Mean and % Metrics </t>
  </si>
  <si>
    <t>Mean time spent in therapy of any kind per patient</t>
  </si>
  <si>
    <t>Percentage of all patients engaged in occupational therapy</t>
  </si>
  <si>
    <t>Percentage of all patients engaged in psychological therapy</t>
  </si>
  <si>
    <t>Percentage of patients over 40 years with QRISK measured in the last 5 years (including assessments by GPs)</t>
  </si>
  <si>
    <t>Community Forensic Learning Disability Teams</t>
  </si>
  <si>
    <t>CFLDT KPIs 24_25 Final</t>
  </si>
  <si>
    <t>No. of active inpatient cases member of the team are engaged in direct contact to accelerate discharge, not the total of everyone from that borough/attending a ward round</t>
  </si>
  <si>
    <t>Report only patients discharged to CFLDT and not CMHT/non-secure hospitals/high-secure/prison</t>
  </si>
  <si>
    <t>Any recall/admission in month to secure or non-secure hospital (e.g. PICU)</t>
  </si>
  <si>
    <t>This should refer to continuous length of stay (not just when admitted to current security level)</t>
  </si>
  <si>
    <t>Removed</t>
  </si>
  <si>
    <t>Count appointment as the number of contacts, not the number of staff involved (e.g. one appointment with three staff members in attendance should be recorded as 1 appointment.  CPA's also count as 1 appointment</t>
  </si>
  <si>
    <t>Contacts with current inpatients.  Count contacts as the number of contacts, not the number of individual staff involved during that contact.  As per SC10</t>
  </si>
  <si>
    <t>Mean number of days since patient on CFLDT caseload  (not inpatients awaiting discharge) last seen by professional from CFLDT</t>
  </si>
  <si>
    <t>Based on last face to face contact (sum of days since last face to face contact/number of patients)</t>
  </si>
  <si>
    <t>Number of referrals/number accepted</t>
  </si>
  <si>
    <t>Percentage of patients accepted by CFLDT  following referral for discharge from secure services</t>
  </si>
  <si>
    <t>Total hours spent in therapy per patient per month divided by the number of patients receiving therapy in that month</t>
  </si>
  <si>
    <t>Number of patients engaged in occupational therapy per month divided by number of patients on CFLDT caseload in month</t>
  </si>
  <si>
    <t>Report for patients over 40 only</t>
  </si>
  <si>
    <t>CFLDT1</t>
  </si>
  <si>
    <t>CFLDT2</t>
  </si>
  <si>
    <t>CFLDT3</t>
  </si>
  <si>
    <t>CFLDT4</t>
  </si>
  <si>
    <t>CFLDT5</t>
  </si>
  <si>
    <t>CFLDT6</t>
  </si>
  <si>
    <t>CFLDT7</t>
  </si>
  <si>
    <t>CFLDT8</t>
  </si>
  <si>
    <t>CFLDT9</t>
  </si>
  <si>
    <t>CFLDT10</t>
  </si>
  <si>
    <t>CFLDT11</t>
  </si>
  <si>
    <t>CFLDT12</t>
  </si>
  <si>
    <t>CFLDT13</t>
  </si>
  <si>
    <t>CFLDT14</t>
  </si>
  <si>
    <t>CFLDT15</t>
  </si>
  <si>
    <t>CFLDT16</t>
  </si>
  <si>
    <t>CFLDT17</t>
  </si>
  <si>
    <t>CFLDT18</t>
  </si>
  <si>
    <t>CFLDT19</t>
  </si>
  <si>
    <t>Guidance</t>
  </si>
  <si>
    <t>Report only for patients who have been in the community for over 12 months.  E.g.  number of patients in the community for over 12 months with HCR-20 completed in last year, divided by number of patients in the community for over 12 months</t>
  </si>
  <si>
    <t>Number of patients engaged in psychological therapy per month divided by number of patients on CFLDT caseload in month</t>
  </si>
  <si>
    <t>Excludes joint working cases.
Only record cases where the CFLDT is the care co-ordinator/RC/Social Supervisor.</t>
  </si>
  <si>
    <t>ID</t>
  </si>
  <si>
    <t>Metric</t>
  </si>
  <si>
    <t>Value</t>
  </si>
  <si>
    <t>Definition</t>
  </si>
  <si>
    <t>Numerator</t>
  </si>
  <si>
    <t>Denominator</t>
  </si>
  <si>
    <t>SC1</t>
  </si>
  <si>
    <t>&gt; Distinct client snapshot open end of each month for FIND (On RiO as 'FXIAND' - FX Intellectual &amp; Neurodevelopmental Dis)
&gt;  Current inpatient on snapshot date = No
&gt; CPA Level = On CPA
&gt; Managed by any care coordinator allocated</t>
  </si>
  <si>
    <t>SC2</t>
  </si>
  <si>
    <t>&gt; Distinct client snapshot open end of each month for FIND
&gt;  Referral source = Other Source of Referral</t>
  </si>
  <si>
    <t>SC3</t>
  </si>
  <si>
    <t>Number of current inpatient (inreach) patients on caseload</t>
  </si>
  <si>
    <t>&gt; Distinct client snapshot open end of each month for FIND
&gt;  Current inpatient on snapshot date = Yes
&gt; CPA Level = On CPA
&gt; 7 North east london boroughs (Barking and Dagenham,Hackney,Havering,Newham,Redbridge,Tower hamlets,Waltham Forest)</t>
  </si>
  <si>
    <t>SC4</t>
  </si>
  <si>
    <t>&gt; Inpatient discharges
&gt; Open to FIND on inpatient discharge date = Yes</t>
  </si>
  <si>
    <t>SC5</t>
  </si>
  <si>
    <t>Manual from services</t>
  </si>
  <si>
    <t>SC6</t>
  </si>
  <si>
    <t>&gt; Admission date after referral date, manual for now</t>
  </si>
  <si>
    <t>SC7</t>
  </si>
  <si>
    <t>SC8</t>
  </si>
  <si>
    <t>&gt; Inpatient discharges LD/ASD - 4 wards (Shoreditch,Clerkenwell, Aldgate &amp; Moorgate)
&gt; Open to FIND on inpatient discharge date = Yes
&gt; Length of stay = 5 or more years</t>
  </si>
  <si>
    <t>SC9</t>
  </si>
  <si>
    <t>SC10</t>
  </si>
  <si>
    <t>&gt; Seen F2F/Telephone contacts for FIND
&gt; Average contacts by patients</t>
  </si>
  <si>
    <t>SC11</t>
  </si>
  <si>
    <t>&gt; Seen F2F/Telephone contacts for FIND
&gt; Average contacts by HCP
&gt; Inpatient at time of caseload snapshot</t>
  </si>
  <si>
    <t>SC12</t>
  </si>
  <si>
    <t>Mean number of days since patient in community (not inpatients awaiting discharge) service last seen (face to face contacts)</t>
  </si>
  <si>
    <t>&gt; Average days between Last seen F2F contact and snapshot end date
&gt; Not an inpatient on caseload snapshot
&gt; On CPA</t>
  </si>
  <si>
    <t>SC13</t>
  </si>
  <si>
    <t>Percentage of patients accepted from secure services following referral for discharge</t>
  </si>
  <si>
    <t>&gt; Number of referrals accepted</t>
  </si>
  <si>
    <t>&gt; Number of referrals to the team
&gt;  Referral sources =  'Independent sector - Low Secure Inpatients', 'Independent sector - Medium Secure Inpatients', 'Internal - Inpatient Service (Forensics)'</t>
  </si>
  <si>
    <t>SC14</t>
  </si>
  <si>
    <t>&gt; Number of HCR20 after last inpatient discharge = Yes</t>
  </si>
  <si>
    <t>&gt; Client snapshot open end of each month for the team
&gt; Current inpatient on snapshot date = No
&gt; CPA Level = On CPA
&gt; Last inpatient discharge to snapshot date is less than or equal to 365 days</t>
  </si>
  <si>
    <t>SC15</t>
  </si>
  <si>
    <t>SC16</t>
  </si>
  <si>
    <t>Sum of contact duration of all 3 therapy groups (in hours)</t>
  </si>
  <si>
    <t>Number of unique clients seen (F2F/Telephone) in the team with the 3 therapy groups:
1. 'Substance Use Therapy = Staff professional group as 'MH Non-Clinical - Drug &amp; Alcohol Specialist', MH Therapy – Therapy Assistant
2. Occupational Therapy = Staff professional group as 'Occupational Therapy'
3. Physchological Therapy = Staff professional group as 'MH Therapy - Art Therapist','MH Therapy - Dramatherapist','MH Therapy - Psychotherapist','Psychological Therapies','Psychologist','Psychotherapist'</t>
  </si>
  <si>
    <t>SC17</t>
  </si>
  <si>
    <t>Number of unique clients that were seen (F2F/Tel) with the occupational therapy group
Occupational Therapy = Staff professional group as 'Occupational Therapy'</t>
  </si>
  <si>
    <t>Unique clients that were open to the team during the period</t>
  </si>
  <si>
    <t>SC18</t>
  </si>
  <si>
    <t>Number of unique clients that were seen (F2F/Tel) with the psychological therapy group
Physchological Therapy = Staff professional group as 'MH Therapy - Art Therapist','MH Therapy - Dramatherapist','MH Therapy - Psychotherapist','Psychological Therapies','Psychologist','Psychotherapist'</t>
  </si>
  <si>
    <t>SC23</t>
  </si>
  <si>
    <t>ELFT Comments</t>
  </si>
  <si>
    <t xml:space="preserve">No referrals from secure services </t>
  </si>
  <si>
    <t>Unable to provide</t>
  </si>
  <si>
    <t>Not applicable</t>
  </si>
  <si>
    <t>1 patient declined</t>
  </si>
  <si>
    <t>Both patients are under 40 years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</si>
</sst>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 mmm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rgb="FF00206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Arial"/>
      <family val="2"/>
    </font>
    <font>
      <sz val="12"/>
      <color theme="0"/>
      <name val="Arial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5050"/>
      </left>
      <right/>
      <top style="medium">
        <color rgb="FFFF5050"/>
      </top>
      <bottom/>
      <diagonal/>
    </border>
    <border>
      <left/>
      <right/>
      <top style="medium">
        <color rgb="FFFF5050"/>
      </top>
      <bottom/>
      <diagonal/>
    </border>
    <border>
      <left/>
      <right style="medium">
        <color rgb="FFFF5050"/>
      </right>
      <top style="medium">
        <color rgb="FFFF5050"/>
      </top>
      <bottom/>
      <diagonal/>
    </border>
    <border>
      <left style="medium">
        <color rgb="FFFF5050"/>
      </left>
      <right/>
      <top/>
      <bottom/>
      <diagonal/>
    </border>
    <border>
      <left/>
      <right style="medium">
        <color rgb="FFFF5050"/>
      </right>
      <top/>
      <bottom/>
      <diagonal/>
    </border>
    <border>
      <left style="medium">
        <color rgb="FFFF5050"/>
      </left>
      <right/>
      <top/>
      <bottom style="medium">
        <color rgb="FFFF5050"/>
      </bottom>
      <diagonal/>
    </border>
    <border>
      <left/>
      <right/>
      <top/>
      <bottom style="medium">
        <color rgb="FFFF5050"/>
      </bottom>
      <diagonal/>
    </border>
    <border>
      <left/>
      <right style="medium">
        <color rgb="FFFF5050"/>
      </right>
      <top/>
      <bottom style="medium">
        <color rgb="FFFF5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 style="medium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" fillId="0" borderId="0"/>
    <xf numFmtId="0" fontId="18" fillId="0" borderId="0"/>
    <xf numFmtId="0" fontId="20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textRotation="90"/>
    </xf>
    <xf numFmtId="0" fontId="9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1" fontId="2" fillId="0" borderId="13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/>
    </xf>
    <xf numFmtId="0" fontId="15" fillId="0" borderId="10" xfId="0" applyFont="1" applyBorder="1" applyAlignment="1">
      <alignment horizontal="left" vertical="center" wrapText="1"/>
    </xf>
    <xf numFmtId="9" fontId="2" fillId="0" borderId="6" xfId="1" applyFont="1" applyBorder="1" applyAlignment="1">
      <alignment horizontal="center" vertical="center"/>
    </xf>
    <xf numFmtId="9" fontId="2" fillId="0" borderId="7" xfId="1" applyFont="1" applyBorder="1" applyAlignment="1">
      <alignment horizontal="center" vertical="center"/>
    </xf>
    <xf numFmtId="0" fontId="15" fillId="4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5" fillId="4" borderId="0" xfId="0" applyFont="1" applyFill="1" applyAlignment="1">
      <alignment horizontal="left" vertical="center" wrapText="1"/>
    </xf>
    <xf numFmtId="9" fontId="12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0" fontId="17" fillId="0" borderId="0" xfId="0" applyFont="1"/>
    <xf numFmtId="9" fontId="2" fillId="0" borderId="9" xfId="1" applyFont="1" applyBorder="1" applyAlignment="1">
      <alignment horizontal="center" vertical="center"/>
    </xf>
    <xf numFmtId="9" fontId="2" fillId="0" borderId="10" xfId="1" applyFont="1" applyBorder="1" applyAlignment="1">
      <alignment horizontal="center" vertical="center"/>
    </xf>
    <xf numFmtId="0" fontId="1" fillId="0" borderId="0" xfId="3" applyAlignment="1">
      <alignment vertical="center"/>
    </xf>
    <xf numFmtId="0" fontId="18" fillId="7" borderId="0" xfId="4" applyFill="1" applyAlignment="1">
      <alignment vertical="center"/>
    </xf>
    <xf numFmtId="0" fontId="18" fillId="7" borderId="19" xfId="4" applyFill="1" applyBorder="1" applyAlignment="1">
      <alignment vertical="center"/>
    </xf>
    <xf numFmtId="0" fontId="18" fillId="7" borderId="20" xfId="4" applyFill="1" applyBorder="1" applyAlignment="1">
      <alignment vertical="center"/>
    </xf>
    <xf numFmtId="0" fontId="18" fillId="7" borderId="21" xfId="4" applyFill="1" applyBorder="1" applyAlignment="1">
      <alignment vertical="center"/>
    </xf>
    <xf numFmtId="0" fontId="18" fillId="7" borderId="22" xfId="4" applyFill="1" applyBorder="1" applyAlignment="1">
      <alignment vertical="center"/>
    </xf>
    <xf numFmtId="0" fontId="18" fillId="7" borderId="23" xfId="4" applyFill="1" applyBorder="1" applyAlignment="1">
      <alignment vertical="center"/>
    </xf>
    <xf numFmtId="0" fontId="18" fillId="7" borderId="24" xfId="4" applyFill="1" applyBorder="1" applyAlignment="1">
      <alignment vertical="center"/>
    </xf>
    <xf numFmtId="0" fontId="18" fillId="7" borderId="25" xfId="4" applyFill="1" applyBorder="1" applyAlignment="1">
      <alignment vertical="center"/>
    </xf>
    <xf numFmtId="0" fontId="18" fillId="7" borderId="26" xfId="4" applyFill="1" applyBorder="1" applyAlignment="1">
      <alignment vertical="center"/>
    </xf>
    <xf numFmtId="0" fontId="18" fillId="7" borderId="27" xfId="4" applyFill="1" applyBorder="1" applyAlignment="1">
      <alignment vertical="center"/>
    </xf>
    <xf numFmtId="0" fontId="18" fillId="7" borderId="28" xfId="4" applyFill="1" applyBorder="1" applyAlignment="1">
      <alignment vertical="center"/>
    </xf>
    <xf numFmtId="0" fontId="18" fillId="7" borderId="29" xfId="4" applyFill="1" applyBorder="1" applyAlignment="1">
      <alignment vertical="center"/>
    </xf>
    <xf numFmtId="0" fontId="18" fillId="7" borderId="30" xfId="4" applyFill="1" applyBorder="1" applyAlignment="1">
      <alignment vertical="center"/>
    </xf>
    <xf numFmtId="0" fontId="18" fillId="7" borderId="31" xfId="4" applyFill="1" applyBorder="1" applyAlignment="1">
      <alignment vertical="center"/>
    </xf>
    <xf numFmtId="0" fontId="18" fillId="7" borderId="32" xfId="4" applyFill="1" applyBorder="1" applyAlignment="1">
      <alignment vertical="center"/>
    </xf>
    <xf numFmtId="0" fontId="18" fillId="7" borderId="33" xfId="4" applyFill="1" applyBorder="1" applyAlignment="1">
      <alignment vertical="center"/>
    </xf>
    <xf numFmtId="0" fontId="18" fillId="7" borderId="34" xfId="4" applyFill="1" applyBorder="1" applyAlignment="1">
      <alignment vertical="center"/>
    </xf>
    <xf numFmtId="0" fontId="18" fillId="7" borderId="35" xfId="4" applyFill="1" applyBorder="1" applyAlignment="1">
      <alignment vertical="center"/>
    </xf>
    <xf numFmtId="0" fontId="18" fillId="7" borderId="36" xfId="4" applyFill="1" applyBorder="1" applyAlignment="1">
      <alignment vertical="center"/>
    </xf>
    <xf numFmtId="0" fontId="18" fillId="7" borderId="37" xfId="4" applyFill="1" applyBorder="1" applyAlignment="1">
      <alignment vertical="center"/>
    </xf>
    <xf numFmtId="0" fontId="18" fillId="7" borderId="38" xfId="4" applyFill="1" applyBorder="1" applyAlignment="1">
      <alignment vertical="center"/>
    </xf>
    <xf numFmtId="0" fontId="18" fillId="7" borderId="39" xfId="4" applyFill="1" applyBorder="1" applyAlignment="1">
      <alignment vertical="center"/>
    </xf>
    <xf numFmtId="0" fontId="18" fillId="7" borderId="40" xfId="4" applyFill="1" applyBorder="1" applyAlignment="1">
      <alignment horizontal="left" vertical="top"/>
    </xf>
    <xf numFmtId="0" fontId="18" fillId="7" borderId="40" xfId="4" applyFill="1" applyBorder="1" applyAlignment="1">
      <alignment vertical="top" wrapText="1"/>
    </xf>
    <xf numFmtId="0" fontId="18" fillId="7" borderId="41" xfId="4" applyFill="1" applyBorder="1" applyAlignment="1">
      <alignment vertical="center"/>
    </xf>
    <xf numFmtId="0" fontId="18" fillId="7" borderId="42" xfId="4" applyFill="1" applyBorder="1" applyAlignment="1">
      <alignment vertical="center"/>
    </xf>
    <xf numFmtId="0" fontId="18" fillId="7" borderId="43" xfId="4" applyFill="1" applyBorder="1" applyAlignment="1">
      <alignment vertical="top" wrapText="1"/>
    </xf>
    <xf numFmtId="0" fontId="18" fillId="7" borderId="44" xfId="4" applyFill="1" applyBorder="1" applyAlignment="1">
      <alignment vertical="center"/>
    </xf>
    <xf numFmtId="0" fontId="18" fillId="7" borderId="45" xfId="4" applyFill="1" applyBorder="1" applyAlignment="1">
      <alignment vertical="center"/>
    </xf>
    <xf numFmtId="0" fontId="18" fillId="7" borderId="46" xfId="4" applyFill="1" applyBorder="1" applyAlignment="1">
      <alignment vertical="center"/>
    </xf>
    <xf numFmtId="0" fontId="18" fillId="7" borderId="47" xfId="4" applyFill="1" applyBorder="1" applyAlignment="1">
      <alignment vertical="center"/>
    </xf>
    <xf numFmtId="0" fontId="18" fillId="7" borderId="48" xfId="4" applyFill="1" applyBorder="1" applyAlignment="1">
      <alignment vertical="center"/>
    </xf>
    <xf numFmtId="0" fontId="18" fillId="7" borderId="49" xfId="4" applyFill="1" applyBorder="1" applyAlignment="1">
      <alignment vertical="center"/>
    </xf>
    <xf numFmtId="0" fontId="18" fillId="7" borderId="50" xfId="4" applyFill="1" applyBorder="1" applyAlignment="1">
      <alignment vertical="center"/>
    </xf>
    <xf numFmtId="0" fontId="18" fillId="7" borderId="51" xfId="4" applyFill="1" applyBorder="1" applyAlignment="1">
      <alignment vertical="center"/>
    </xf>
    <xf numFmtId="0" fontId="21" fillId="7" borderId="51" xfId="5" applyFont="1" applyFill="1" applyBorder="1" applyAlignment="1">
      <alignment vertical="center"/>
    </xf>
    <xf numFmtId="0" fontId="18" fillId="7" borderId="52" xfId="4" applyFill="1" applyBorder="1" applyAlignment="1">
      <alignment vertical="center"/>
    </xf>
    <xf numFmtId="0" fontId="18" fillId="7" borderId="53" xfId="4" applyFill="1" applyBorder="1" applyAlignment="1">
      <alignment vertical="center"/>
    </xf>
    <xf numFmtId="0" fontId="18" fillId="7" borderId="54" xfId="4" applyFill="1" applyBorder="1" applyAlignment="1">
      <alignment vertical="center"/>
    </xf>
    <xf numFmtId="0" fontId="18" fillId="7" borderId="55" xfId="4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7" fontId="0" fillId="3" borderId="10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7" fontId="5" fillId="10" borderId="2" xfId="0" applyNumberFormat="1" applyFont="1" applyFill="1" applyBorder="1"/>
    <xf numFmtId="17" fontId="5" fillId="10" borderId="3" xfId="0" applyNumberFormat="1" applyFont="1" applyFill="1" applyBorder="1"/>
    <xf numFmtId="0" fontId="23" fillId="10" borderId="0" xfId="0" applyFont="1" applyFill="1"/>
    <xf numFmtId="17" fontId="6" fillId="5" borderId="2" xfId="0" applyNumberFormat="1" applyFont="1" applyFill="1" applyBorder="1"/>
    <xf numFmtId="0" fontId="25" fillId="10" borderId="56" xfId="0" applyFont="1" applyFill="1" applyBorder="1" applyAlignment="1">
      <alignment vertical="center"/>
    </xf>
    <xf numFmtId="0" fontId="25" fillId="10" borderId="18" xfId="0" applyFont="1" applyFill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left" vertical="center" wrapText="1"/>
    </xf>
    <xf numFmtId="0" fontId="12" fillId="11" borderId="10" xfId="0" applyFont="1" applyFill="1" applyBorder="1" applyAlignment="1">
      <alignment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26" fillId="4" borderId="10" xfId="0" applyFont="1" applyFill="1" applyBorder="1" applyAlignment="1">
      <alignment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vertical="center"/>
    </xf>
    <xf numFmtId="17" fontId="11" fillId="6" borderId="4" xfId="0" applyNumberFormat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textRotation="90"/>
    </xf>
    <xf numFmtId="0" fontId="0" fillId="4" borderId="0" xfId="0" applyFill="1" applyBorder="1"/>
    <xf numFmtId="0" fontId="2" fillId="4" borderId="0" xfId="0" applyFont="1" applyFill="1" applyBorder="1" applyAlignment="1">
      <alignment horizontal="center" textRotation="90"/>
    </xf>
    <xf numFmtId="0" fontId="9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9" fontId="2" fillId="4" borderId="0" xfId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9" fontId="2" fillId="4" borderId="9" xfId="1" applyFont="1" applyFill="1" applyBorder="1" applyAlignment="1">
      <alignment horizontal="center" vertical="center"/>
    </xf>
    <xf numFmtId="1" fontId="2" fillId="4" borderId="9" xfId="1" applyNumberFormat="1" applyFont="1" applyFill="1" applyBorder="1" applyAlignment="1">
      <alignment horizontal="center" vertical="center"/>
    </xf>
    <xf numFmtId="1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1" fontId="15" fillId="4" borderId="8" xfId="2" applyNumberFormat="1" applyFont="1" applyFill="1" applyBorder="1" applyAlignment="1" applyProtection="1">
      <alignment horizontal="center" vertical="center" wrapText="1"/>
      <protection locked="0"/>
    </xf>
    <xf numFmtId="9" fontId="15" fillId="4" borderId="10" xfId="2" applyNumberFormat="1" applyFont="1" applyFill="1" applyBorder="1" applyAlignment="1" applyProtection="1">
      <alignment horizontal="center" vertical="center" wrapText="1"/>
      <protection locked="0"/>
    </xf>
    <xf numFmtId="9" fontId="15" fillId="4" borderId="11" xfId="2" applyNumberFormat="1" applyFont="1" applyFill="1" applyBorder="1" applyAlignment="1" applyProtection="1">
      <alignment horizontal="center" vertical="center" wrapText="1"/>
      <protection locked="0"/>
    </xf>
    <xf numFmtId="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9" fontId="15" fillId="4" borderId="8" xfId="2" applyNumberFormat="1" applyFont="1" applyFill="1" applyBorder="1" applyAlignment="1" applyProtection="1">
      <alignment horizontal="center" vertical="center" wrapText="1"/>
      <protection locked="0"/>
    </xf>
    <xf numFmtId="9" fontId="15" fillId="4" borderId="12" xfId="2" applyNumberFormat="1" applyFont="1" applyFill="1" applyBorder="1" applyAlignment="1" applyProtection="1">
      <alignment horizontal="center" vertical="center" wrapText="1"/>
      <protection locked="0"/>
    </xf>
    <xf numFmtId="9" fontId="15" fillId="4" borderId="14" xfId="2" applyNumberFormat="1" applyFont="1" applyFill="1" applyBorder="1" applyAlignment="1" applyProtection="1">
      <alignment horizontal="center" vertical="center" wrapText="1"/>
      <protection locked="0"/>
    </xf>
    <xf numFmtId="1" fontId="15" fillId="4" borderId="10" xfId="2" applyNumberFormat="1" applyFont="1" applyFill="1" applyBorder="1" applyAlignment="1" applyProtection="1">
      <alignment horizontal="center" vertical="center" wrapText="1"/>
      <protection locked="0"/>
    </xf>
    <xf numFmtId="1" fontId="15" fillId="4" borderId="11" xfId="2" applyNumberFormat="1" applyFont="1" applyFill="1" applyBorder="1" applyAlignment="1" applyProtection="1">
      <alignment horizontal="center" vertical="center" wrapText="1"/>
      <protection locked="0"/>
    </xf>
    <xf numFmtId="1" fontId="15" fillId="4" borderId="12" xfId="2" applyNumberFormat="1" applyFont="1" applyFill="1" applyBorder="1" applyAlignment="1" applyProtection="1">
      <alignment horizontal="center" vertical="center" wrapText="1"/>
      <protection locked="0"/>
    </xf>
    <xf numFmtId="1" fontId="15" fillId="4" borderId="14" xfId="2" applyNumberFormat="1" applyFont="1" applyFill="1" applyBorder="1" applyAlignment="1" applyProtection="1">
      <alignment horizontal="center" vertical="center" wrapText="1"/>
      <protection locked="0"/>
    </xf>
    <xf numFmtId="17" fontId="11" fillId="6" borderId="57" xfId="0" applyNumberFormat="1" applyFont="1" applyFill="1" applyBorder="1" applyAlignment="1">
      <alignment horizontal="center" vertical="center"/>
    </xf>
    <xf numFmtId="0" fontId="11" fillId="6" borderId="5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1" fontId="2" fillId="4" borderId="6" xfId="1" applyNumberFormat="1" applyFont="1" applyFill="1" applyBorder="1" applyAlignment="1">
      <alignment horizontal="center" vertical="center"/>
    </xf>
    <xf numFmtId="1" fontId="2" fillId="4" borderId="13" xfId="1" applyNumberFormat="1" applyFont="1" applyFill="1" applyBorder="1" applyAlignment="1">
      <alignment horizontal="center" vertical="center"/>
    </xf>
    <xf numFmtId="9" fontId="15" fillId="4" borderId="6" xfId="2" applyNumberFormat="1" applyFont="1" applyFill="1" applyBorder="1" applyAlignment="1" applyProtection="1">
      <alignment horizontal="center" vertical="center" wrapText="1"/>
      <protection locked="0"/>
    </xf>
    <xf numFmtId="9" fontId="15" fillId="4" borderId="9" xfId="2" applyNumberFormat="1" applyFont="1" applyFill="1" applyBorder="1" applyAlignment="1" applyProtection="1">
      <alignment horizontal="center" vertical="center" wrapText="1"/>
      <protection locked="0"/>
    </xf>
    <xf numFmtId="9" fontId="15" fillId="4" borderId="13" xfId="2" applyNumberFormat="1" applyFont="1" applyFill="1" applyBorder="1" applyAlignment="1" applyProtection="1">
      <alignment horizontal="center" vertical="center" wrapText="1"/>
      <protection locked="0"/>
    </xf>
    <xf numFmtId="9" fontId="2" fillId="4" borderId="13" xfId="1" applyFont="1" applyFill="1" applyBorder="1" applyAlignment="1">
      <alignment horizontal="center" vertical="center"/>
    </xf>
    <xf numFmtId="0" fontId="27" fillId="5" borderId="10" xfId="0" applyFont="1" applyFill="1" applyBorder="1"/>
    <xf numFmtId="0" fontId="27" fillId="5" borderId="10" xfId="0" applyFont="1" applyFill="1" applyBorder="1" applyAlignment="1">
      <alignment wrapText="1"/>
    </xf>
    <xf numFmtId="0" fontId="28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0" xfId="0" applyFont="1" applyBorder="1"/>
    <xf numFmtId="0" fontId="29" fillId="12" borderId="10" xfId="0" applyFont="1" applyFill="1" applyBorder="1"/>
    <xf numFmtId="0" fontId="29" fillId="0" borderId="10" xfId="0" applyFont="1" applyBorder="1" applyAlignment="1">
      <alignment wrapText="1"/>
    </xf>
    <xf numFmtId="0" fontId="28" fillId="12" borderId="10" xfId="0" applyFont="1" applyFill="1" applyBorder="1" applyAlignment="1">
      <alignment vertical="center" wrapText="1"/>
    </xf>
    <xf numFmtId="0" fontId="29" fillId="12" borderId="10" xfId="0" applyFont="1" applyFill="1" applyBorder="1" applyAlignment="1">
      <alignment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30" fillId="12" borderId="10" xfId="0" applyFont="1" applyFill="1" applyBorder="1" applyAlignment="1">
      <alignment horizontal="left" vertical="center" wrapText="1"/>
    </xf>
    <xf numFmtId="0" fontId="30" fillId="12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left" vertical="center" wrapText="1"/>
    </xf>
    <xf numFmtId="9" fontId="28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/>
    <xf numFmtId="0" fontId="0" fillId="0" borderId="0" xfId="0" applyAlignment="1">
      <alignment wrapText="1"/>
    </xf>
    <xf numFmtId="0" fontId="23" fillId="0" borderId="0" xfId="0" applyFont="1" applyFill="1"/>
    <xf numFmtId="1" fontId="2" fillId="3" borderId="7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9" fontId="2" fillId="3" borderId="7" xfId="1" applyFont="1" applyFill="1" applyBorder="1" applyAlignment="1">
      <alignment horizontal="center" vertical="center"/>
    </xf>
    <xf numFmtId="9" fontId="2" fillId="3" borderId="8" xfId="1" applyFont="1" applyFill="1" applyBorder="1" applyAlignment="1">
      <alignment horizontal="center" vertical="center"/>
    </xf>
    <xf numFmtId="9" fontId="2" fillId="3" borderId="10" xfId="1" applyFont="1" applyFill="1" applyBorder="1" applyAlignment="1">
      <alignment horizontal="center" vertical="center"/>
    </xf>
    <xf numFmtId="9" fontId="2" fillId="3" borderId="11" xfId="1" applyFont="1" applyFill="1" applyBorder="1" applyAlignment="1">
      <alignment horizontal="center" vertical="center"/>
    </xf>
    <xf numFmtId="9" fontId="2" fillId="3" borderId="12" xfId="1" applyFont="1" applyFill="1" applyBorder="1" applyAlignment="1">
      <alignment horizontal="center" vertical="center"/>
    </xf>
    <xf numFmtId="9" fontId="2" fillId="3" borderId="14" xfId="1" applyFont="1" applyFill="1" applyBorder="1" applyAlignment="1">
      <alignment horizontal="center" vertical="center"/>
    </xf>
    <xf numFmtId="0" fontId="0" fillId="0" borderId="0" xfId="0" applyFont="1"/>
    <xf numFmtId="1" fontId="2" fillId="3" borderId="9" xfId="0" applyNumberFormat="1" applyFont="1" applyFill="1" applyBorder="1" applyAlignment="1">
      <alignment horizontal="center" vertical="center"/>
    </xf>
    <xf numFmtId="9" fontId="2" fillId="3" borderId="13" xfId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19" fillId="7" borderId="0" xfId="4" applyFont="1" applyFill="1" applyAlignment="1">
      <alignment horizontal="center" vertical="center"/>
    </xf>
    <xf numFmtId="0" fontId="10" fillId="6" borderId="15" xfId="0" applyFont="1" applyFill="1" applyBorder="1" applyAlignment="1">
      <alignment horizontal="left" vertical="center" shrinkToFit="1"/>
    </xf>
    <xf numFmtId="0" fontId="10" fillId="6" borderId="16" xfId="0" applyFont="1" applyFill="1" applyBorder="1" applyAlignment="1">
      <alignment horizontal="left" vertical="center" shrinkToFit="1"/>
    </xf>
    <xf numFmtId="0" fontId="10" fillId="6" borderId="17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14" fillId="6" borderId="16" xfId="0" applyFont="1" applyFill="1" applyBorder="1" applyAlignment="1">
      <alignment horizontal="left" vertical="center" shrinkToFit="1"/>
    </xf>
    <xf numFmtId="0" fontId="14" fillId="6" borderId="17" xfId="0" applyFont="1" applyFill="1" applyBorder="1" applyAlignment="1">
      <alignment horizontal="left" vertical="center" shrinkToFit="1"/>
    </xf>
    <xf numFmtId="0" fontId="24" fillId="10" borderId="1" xfId="0" applyFont="1" applyFill="1" applyBorder="1" applyAlignment="1">
      <alignment horizontal="left" vertical="center"/>
    </xf>
    <xf numFmtId="0" fontId="24" fillId="10" borderId="2" xfId="0" applyFont="1" applyFill="1" applyBorder="1" applyAlignment="1">
      <alignment horizontal="left" vertical="center"/>
    </xf>
    <xf numFmtId="0" fontId="24" fillId="10" borderId="3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1" fontId="0" fillId="0" borderId="60" xfId="0" applyNumberFormat="1" applyFont="1" applyBorder="1" applyAlignment="1">
      <alignment horizontal="center" vertical="center"/>
    </xf>
    <xf numFmtId="1" fontId="0" fillId="0" borderId="61" xfId="0" applyNumberFormat="1" applyFont="1" applyBorder="1" applyAlignment="1">
      <alignment horizontal="center" vertical="center"/>
    </xf>
    <xf numFmtId="1" fontId="0" fillId="0" borderId="62" xfId="0" applyNumberFormat="1" applyFont="1" applyBorder="1" applyAlignment="1">
      <alignment horizontal="center" vertical="center"/>
    </xf>
    <xf numFmtId="1" fontId="0" fillId="0" borderId="63" xfId="0" applyNumberFormat="1" applyFont="1" applyBorder="1" applyAlignment="1">
      <alignment horizontal="center" vertical="center"/>
    </xf>
    <xf numFmtId="1" fontId="21" fillId="4" borderId="58" xfId="2" applyNumberFormat="1" applyFont="1" applyFill="1" applyBorder="1" applyAlignment="1" applyProtection="1">
      <alignment horizontal="center" vertical="center" wrapText="1"/>
      <protection locked="0"/>
    </xf>
    <xf numFmtId="1" fontId="21" fillId="4" borderId="59" xfId="2" applyNumberFormat="1" applyFont="1" applyFill="1" applyBorder="1" applyAlignment="1" applyProtection="1">
      <alignment horizontal="center" vertical="center" wrapText="1"/>
      <protection locked="0"/>
    </xf>
    <xf numFmtId="1" fontId="21" fillId="4" borderId="60" xfId="2" applyNumberFormat="1" applyFont="1" applyFill="1" applyBorder="1" applyAlignment="1" applyProtection="1">
      <alignment horizontal="center" vertical="center" wrapText="1"/>
      <protection locked="0"/>
    </xf>
    <xf numFmtId="1" fontId="21" fillId="4" borderId="61" xfId="2" applyNumberFormat="1" applyFont="1" applyFill="1" applyBorder="1" applyAlignment="1" applyProtection="1">
      <alignment horizontal="center" vertical="center" wrapText="1"/>
      <protection locked="0"/>
    </xf>
    <xf numFmtId="1" fontId="21" fillId="4" borderId="62" xfId="2" applyNumberFormat="1" applyFont="1" applyFill="1" applyBorder="1" applyAlignment="1" applyProtection="1">
      <alignment horizontal="center" vertical="center" wrapText="1"/>
      <protection locked="0"/>
    </xf>
    <xf numFmtId="1" fontId="21" fillId="4" borderId="63" xfId="2" applyNumberFormat="1" applyFont="1" applyFill="1" applyBorder="1" applyAlignment="1" applyProtection="1">
      <alignment horizontal="center" vertical="center" wrapText="1"/>
      <protection locked="0"/>
    </xf>
    <xf numFmtId="9" fontId="21" fillId="4" borderId="58" xfId="2" applyNumberFormat="1" applyFont="1" applyFill="1" applyBorder="1" applyAlignment="1" applyProtection="1">
      <alignment horizontal="center" vertical="center" wrapText="1"/>
      <protection locked="0"/>
    </xf>
    <xf numFmtId="9" fontId="21" fillId="4" borderId="59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Hyperlink" xfId="5" builtinId="8"/>
    <cellStyle name="Normal" xfId="0" builtinId="0"/>
    <cellStyle name="Normal 2 2" xfId="4"/>
    <cellStyle name="Normal 4 2" xfId="3"/>
    <cellStyle name="Normal_Sheet1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204002</xdr:colOff>
      <xdr:row>10</xdr:row>
      <xdr:rowOff>134470</xdr:rowOff>
    </xdr:from>
    <xdr:ext cx="1800000" cy="360000"/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26A3BB62-59CF-48B5-8219-EB4CAD03223C}"/>
            </a:ext>
          </a:extLst>
        </xdr:cNvPr>
        <xdr:cNvSpPr/>
      </xdr:nvSpPr>
      <xdr:spPr>
        <a:xfrm>
          <a:off x="534202" y="1963270"/>
          <a:ext cx="1800000" cy="360000"/>
        </a:xfrm>
        <a:custGeom>
          <a:avLst/>
          <a:gdLst>
            <a:gd name="connsiteX0" fmla="*/ 0 w 4173855"/>
            <a:gd name="connsiteY0" fmla="*/ 68881 h 413280"/>
            <a:gd name="connsiteX1" fmla="*/ 68881 w 4173855"/>
            <a:gd name="connsiteY1" fmla="*/ 0 h 413280"/>
            <a:gd name="connsiteX2" fmla="*/ 4104974 w 4173855"/>
            <a:gd name="connsiteY2" fmla="*/ 0 h 413280"/>
            <a:gd name="connsiteX3" fmla="*/ 4173855 w 4173855"/>
            <a:gd name="connsiteY3" fmla="*/ 68881 h 413280"/>
            <a:gd name="connsiteX4" fmla="*/ 4173855 w 4173855"/>
            <a:gd name="connsiteY4" fmla="*/ 344399 h 413280"/>
            <a:gd name="connsiteX5" fmla="*/ 4104974 w 4173855"/>
            <a:gd name="connsiteY5" fmla="*/ 413280 h 413280"/>
            <a:gd name="connsiteX6" fmla="*/ 68881 w 4173855"/>
            <a:gd name="connsiteY6" fmla="*/ 413280 h 413280"/>
            <a:gd name="connsiteX7" fmla="*/ 0 w 4173855"/>
            <a:gd name="connsiteY7" fmla="*/ 344399 h 413280"/>
            <a:gd name="connsiteX8" fmla="*/ 0 w 4173855"/>
            <a:gd name="connsiteY8" fmla="*/ 68881 h 4132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173855" h="413280">
              <a:moveTo>
                <a:pt x="0" y="68881"/>
              </a:moveTo>
              <a:cubicBezTo>
                <a:pt x="0" y="30839"/>
                <a:pt x="30839" y="0"/>
                <a:pt x="68881" y="0"/>
              </a:cubicBezTo>
              <a:lnTo>
                <a:pt x="4104974" y="0"/>
              </a:lnTo>
              <a:cubicBezTo>
                <a:pt x="4143016" y="0"/>
                <a:pt x="4173855" y="30839"/>
                <a:pt x="4173855" y="68881"/>
              </a:cubicBezTo>
              <a:lnTo>
                <a:pt x="4173855" y="344399"/>
              </a:lnTo>
              <a:cubicBezTo>
                <a:pt x="4173855" y="382441"/>
                <a:pt x="4143016" y="413280"/>
                <a:pt x="4104974" y="413280"/>
              </a:cubicBezTo>
              <a:lnTo>
                <a:pt x="68881" y="413280"/>
              </a:lnTo>
              <a:cubicBezTo>
                <a:pt x="30839" y="413280"/>
                <a:pt x="0" y="382441"/>
                <a:pt x="0" y="344399"/>
              </a:cubicBezTo>
              <a:lnTo>
                <a:pt x="0" y="68881"/>
              </a:lnTo>
              <a:close/>
            </a:path>
          </a:pathLst>
        </a:custGeom>
        <a:solidFill>
          <a:srgbClr val="00B050"/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2">
            <a:hueOff val="0"/>
            <a:satOff val="0"/>
            <a:lumOff val="0"/>
            <a:alphaOff val="0"/>
          </a:schemeClr>
        </a:fillRef>
        <a:effectRef idx="0">
          <a:schemeClr val="accent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7937" tIns="20175" rIns="177937" bIns="20175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400" kern="1200"/>
            <a:t>Requester Details</a:t>
          </a:r>
        </a:p>
      </xdr:txBody>
    </xdr:sp>
    <xdr:clientData/>
  </xdr:oneCellAnchor>
  <xdr:oneCellAnchor>
    <xdr:from>
      <xdr:col>1</xdr:col>
      <xdr:colOff>202881</xdr:colOff>
      <xdr:row>15</xdr:row>
      <xdr:rowOff>134633</xdr:rowOff>
    </xdr:from>
    <xdr:ext cx="1800000" cy="360000"/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F9BBF261-8779-4362-B8A1-2177F25D8291}"/>
            </a:ext>
          </a:extLst>
        </xdr:cNvPr>
        <xdr:cNvSpPr/>
      </xdr:nvSpPr>
      <xdr:spPr>
        <a:xfrm>
          <a:off x="533081" y="2973083"/>
          <a:ext cx="1800000" cy="360000"/>
        </a:xfrm>
        <a:custGeom>
          <a:avLst/>
          <a:gdLst>
            <a:gd name="connsiteX0" fmla="*/ 0 w 4173855"/>
            <a:gd name="connsiteY0" fmla="*/ 68881 h 413280"/>
            <a:gd name="connsiteX1" fmla="*/ 68881 w 4173855"/>
            <a:gd name="connsiteY1" fmla="*/ 0 h 413280"/>
            <a:gd name="connsiteX2" fmla="*/ 4104974 w 4173855"/>
            <a:gd name="connsiteY2" fmla="*/ 0 h 413280"/>
            <a:gd name="connsiteX3" fmla="*/ 4173855 w 4173855"/>
            <a:gd name="connsiteY3" fmla="*/ 68881 h 413280"/>
            <a:gd name="connsiteX4" fmla="*/ 4173855 w 4173855"/>
            <a:gd name="connsiteY4" fmla="*/ 344399 h 413280"/>
            <a:gd name="connsiteX5" fmla="*/ 4104974 w 4173855"/>
            <a:gd name="connsiteY5" fmla="*/ 413280 h 413280"/>
            <a:gd name="connsiteX6" fmla="*/ 68881 w 4173855"/>
            <a:gd name="connsiteY6" fmla="*/ 413280 h 413280"/>
            <a:gd name="connsiteX7" fmla="*/ 0 w 4173855"/>
            <a:gd name="connsiteY7" fmla="*/ 344399 h 413280"/>
            <a:gd name="connsiteX8" fmla="*/ 0 w 4173855"/>
            <a:gd name="connsiteY8" fmla="*/ 68881 h 4132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173855" h="413280">
              <a:moveTo>
                <a:pt x="0" y="68881"/>
              </a:moveTo>
              <a:cubicBezTo>
                <a:pt x="0" y="30839"/>
                <a:pt x="30839" y="0"/>
                <a:pt x="68881" y="0"/>
              </a:cubicBezTo>
              <a:lnTo>
                <a:pt x="4104974" y="0"/>
              </a:lnTo>
              <a:cubicBezTo>
                <a:pt x="4143016" y="0"/>
                <a:pt x="4173855" y="30839"/>
                <a:pt x="4173855" y="68881"/>
              </a:cubicBezTo>
              <a:lnTo>
                <a:pt x="4173855" y="344399"/>
              </a:lnTo>
              <a:cubicBezTo>
                <a:pt x="4173855" y="382441"/>
                <a:pt x="4143016" y="413280"/>
                <a:pt x="4104974" y="413280"/>
              </a:cubicBezTo>
              <a:lnTo>
                <a:pt x="68881" y="413280"/>
              </a:lnTo>
              <a:cubicBezTo>
                <a:pt x="30839" y="413280"/>
                <a:pt x="0" y="382441"/>
                <a:pt x="0" y="344399"/>
              </a:cubicBezTo>
              <a:lnTo>
                <a:pt x="0" y="68881"/>
              </a:lnTo>
              <a:close/>
            </a:path>
          </a:pathLst>
        </a:custGeom>
        <a:solidFill>
          <a:srgbClr val="00B0F0"/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4">
            <a:hueOff val="0"/>
            <a:satOff val="0"/>
            <a:lumOff val="0"/>
            <a:alphaOff val="0"/>
          </a:schemeClr>
        </a:fillRef>
        <a:effectRef idx="0">
          <a:schemeClr val="accent4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7937" tIns="20175" rIns="177937" bIns="20175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400" kern="1200"/>
            <a:t>Report Summary</a:t>
          </a:r>
        </a:p>
      </xdr:txBody>
    </xdr:sp>
    <xdr:clientData/>
  </xdr:oneCellAnchor>
  <xdr:oneCellAnchor>
    <xdr:from>
      <xdr:col>1</xdr:col>
      <xdr:colOff>238180</xdr:colOff>
      <xdr:row>20</xdr:row>
      <xdr:rowOff>134544</xdr:rowOff>
    </xdr:from>
    <xdr:ext cx="1800000" cy="360000"/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8C4BB7CC-8799-4015-BEDB-2D4972645DFC}"/>
            </a:ext>
          </a:extLst>
        </xdr:cNvPr>
        <xdr:cNvSpPr/>
      </xdr:nvSpPr>
      <xdr:spPr>
        <a:xfrm>
          <a:off x="568380" y="4201719"/>
          <a:ext cx="1800000" cy="360000"/>
        </a:xfrm>
        <a:custGeom>
          <a:avLst/>
          <a:gdLst>
            <a:gd name="connsiteX0" fmla="*/ 0 w 4173855"/>
            <a:gd name="connsiteY0" fmla="*/ 68881 h 413280"/>
            <a:gd name="connsiteX1" fmla="*/ 68881 w 4173855"/>
            <a:gd name="connsiteY1" fmla="*/ 0 h 413280"/>
            <a:gd name="connsiteX2" fmla="*/ 4104974 w 4173855"/>
            <a:gd name="connsiteY2" fmla="*/ 0 h 413280"/>
            <a:gd name="connsiteX3" fmla="*/ 4173855 w 4173855"/>
            <a:gd name="connsiteY3" fmla="*/ 68881 h 413280"/>
            <a:gd name="connsiteX4" fmla="*/ 4173855 w 4173855"/>
            <a:gd name="connsiteY4" fmla="*/ 344399 h 413280"/>
            <a:gd name="connsiteX5" fmla="*/ 4104974 w 4173855"/>
            <a:gd name="connsiteY5" fmla="*/ 413280 h 413280"/>
            <a:gd name="connsiteX6" fmla="*/ 68881 w 4173855"/>
            <a:gd name="connsiteY6" fmla="*/ 413280 h 413280"/>
            <a:gd name="connsiteX7" fmla="*/ 0 w 4173855"/>
            <a:gd name="connsiteY7" fmla="*/ 344399 h 413280"/>
            <a:gd name="connsiteX8" fmla="*/ 0 w 4173855"/>
            <a:gd name="connsiteY8" fmla="*/ 68881 h 4132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173855" h="413280">
              <a:moveTo>
                <a:pt x="0" y="68881"/>
              </a:moveTo>
              <a:cubicBezTo>
                <a:pt x="0" y="30839"/>
                <a:pt x="30839" y="0"/>
                <a:pt x="68881" y="0"/>
              </a:cubicBezTo>
              <a:lnTo>
                <a:pt x="4104974" y="0"/>
              </a:lnTo>
              <a:cubicBezTo>
                <a:pt x="4143016" y="0"/>
                <a:pt x="4173855" y="30839"/>
                <a:pt x="4173855" y="68881"/>
              </a:cubicBezTo>
              <a:lnTo>
                <a:pt x="4173855" y="344399"/>
              </a:lnTo>
              <a:cubicBezTo>
                <a:pt x="4173855" y="382441"/>
                <a:pt x="4143016" y="413280"/>
                <a:pt x="4104974" y="413280"/>
              </a:cubicBezTo>
              <a:lnTo>
                <a:pt x="68881" y="413280"/>
              </a:lnTo>
              <a:cubicBezTo>
                <a:pt x="30839" y="413280"/>
                <a:pt x="0" y="382441"/>
                <a:pt x="0" y="344399"/>
              </a:cubicBezTo>
              <a:lnTo>
                <a:pt x="0" y="68881"/>
              </a:lnTo>
              <a:close/>
            </a:path>
          </a:pathLst>
        </a:custGeom>
        <a:solidFill>
          <a:schemeClr val="accent4"/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7937" tIns="20175" rIns="177937" bIns="20175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400" kern="1200">
              <a:solidFill>
                <a:schemeClr val="lt1"/>
              </a:solidFill>
              <a:latin typeface="+mn-lt"/>
              <a:ea typeface="+mn-ea"/>
              <a:cs typeface="+mn-cs"/>
            </a:rPr>
            <a:t>Analyst Details</a:t>
          </a:r>
        </a:p>
      </xdr:txBody>
    </xdr:sp>
    <xdr:clientData/>
  </xdr:oneCellAnchor>
  <xdr:oneCellAnchor>
    <xdr:from>
      <xdr:col>1</xdr:col>
      <xdr:colOff>242102</xdr:colOff>
      <xdr:row>5</xdr:row>
      <xdr:rowOff>11206</xdr:rowOff>
    </xdr:from>
    <xdr:ext cx="1800000" cy="360000"/>
    <xdr:sp macro="" textlink="">
      <xdr:nvSpPr>
        <xdr:cNvPr id="5" name="Freeform 4">
          <a:extLst>
            <a:ext uri="{FF2B5EF4-FFF2-40B4-BE49-F238E27FC236}">
              <a16:creationId xmlns:a16="http://schemas.microsoft.com/office/drawing/2014/main" id="{530BE23A-DEA4-4DEF-B742-FF6891FB5CF5}"/>
            </a:ext>
          </a:extLst>
        </xdr:cNvPr>
        <xdr:cNvSpPr/>
      </xdr:nvSpPr>
      <xdr:spPr>
        <a:xfrm>
          <a:off x="572302" y="884331"/>
          <a:ext cx="1800000" cy="360000"/>
        </a:xfrm>
        <a:custGeom>
          <a:avLst/>
          <a:gdLst>
            <a:gd name="connsiteX0" fmla="*/ 0 w 4173855"/>
            <a:gd name="connsiteY0" fmla="*/ 68881 h 413280"/>
            <a:gd name="connsiteX1" fmla="*/ 68881 w 4173855"/>
            <a:gd name="connsiteY1" fmla="*/ 0 h 413280"/>
            <a:gd name="connsiteX2" fmla="*/ 4104974 w 4173855"/>
            <a:gd name="connsiteY2" fmla="*/ 0 h 413280"/>
            <a:gd name="connsiteX3" fmla="*/ 4173855 w 4173855"/>
            <a:gd name="connsiteY3" fmla="*/ 68881 h 413280"/>
            <a:gd name="connsiteX4" fmla="*/ 4173855 w 4173855"/>
            <a:gd name="connsiteY4" fmla="*/ 344399 h 413280"/>
            <a:gd name="connsiteX5" fmla="*/ 4104974 w 4173855"/>
            <a:gd name="connsiteY5" fmla="*/ 413280 h 413280"/>
            <a:gd name="connsiteX6" fmla="*/ 68881 w 4173855"/>
            <a:gd name="connsiteY6" fmla="*/ 413280 h 413280"/>
            <a:gd name="connsiteX7" fmla="*/ 0 w 4173855"/>
            <a:gd name="connsiteY7" fmla="*/ 344399 h 413280"/>
            <a:gd name="connsiteX8" fmla="*/ 0 w 4173855"/>
            <a:gd name="connsiteY8" fmla="*/ 68881 h 4132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173855" h="413280">
              <a:moveTo>
                <a:pt x="0" y="68881"/>
              </a:moveTo>
              <a:cubicBezTo>
                <a:pt x="0" y="30839"/>
                <a:pt x="30839" y="0"/>
                <a:pt x="68881" y="0"/>
              </a:cubicBezTo>
              <a:lnTo>
                <a:pt x="4104974" y="0"/>
              </a:lnTo>
              <a:cubicBezTo>
                <a:pt x="4143016" y="0"/>
                <a:pt x="4173855" y="30839"/>
                <a:pt x="4173855" y="68881"/>
              </a:cubicBezTo>
              <a:lnTo>
                <a:pt x="4173855" y="344399"/>
              </a:lnTo>
              <a:cubicBezTo>
                <a:pt x="4173855" y="382441"/>
                <a:pt x="4143016" y="413280"/>
                <a:pt x="4104974" y="413280"/>
              </a:cubicBezTo>
              <a:lnTo>
                <a:pt x="68881" y="413280"/>
              </a:lnTo>
              <a:cubicBezTo>
                <a:pt x="30839" y="413280"/>
                <a:pt x="0" y="382441"/>
                <a:pt x="0" y="344399"/>
              </a:cubicBezTo>
              <a:lnTo>
                <a:pt x="0" y="68881"/>
              </a:lnTo>
              <a:close/>
            </a:path>
          </a:pathLst>
        </a:custGeom>
        <a:solidFill>
          <a:schemeClr val="tx1">
            <a:lumMod val="75000"/>
            <a:lumOff val="2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2">
            <a:hueOff val="0"/>
            <a:satOff val="0"/>
            <a:lumOff val="0"/>
            <a:alphaOff val="0"/>
          </a:schemeClr>
        </a:fillRef>
        <a:effectRef idx="0">
          <a:schemeClr val="accent2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7937" tIns="20175" rIns="177937" bIns="20175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400" kern="1200"/>
            <a:t>Title of Report</a:t>
          </a:r>
        </a:p>
      </xdr:txBody>
    </xdr:sp>
    <xdr:clientData/>
  </xdr:oneCellAnchor>
  <xdr:twoCellAnchor editAs="oneCell">
    <xdr:from>
      <xdr:col>2</xdr:col>
      <xdr:colOff>0</xdr:colOff>
      <xdr:row>1</xdr:row>
      <xdr:rowOff>0</xdr:rowOff>
    </xdr:from>
    <xdr:to>
      <xdr:col>2</xdr:col>
      <xdr:colOff>982980</xdr:colOff>
      <xdr:row>4</xdr:row>
      <xdr:rowOff>143921</xdr:rowOff>
    </xdr:to>
    <xdr:pic>
      <xdr:nvPicPr>
        <xdr:cNvPr id="10" name="Picture 9" descr="A group of people holding hands&#10;&#10;Description automatically generated with low confidence">
          <a:extLst>
            <a:ext uri="{FF2B5EF4-FFF2-40B4-BE49-F238E27FC236}">
              <a16:creationId xmlns:a16="http://schemas.microsoft.com/office/drawing/2014/main" id="{9274323B-9DB0-69C1-C44D-08955B328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176" y="186765"/>
          <a:ext cx="982980" cy="704215"/>
        </a:xfrm>
        <a:prstGeom prst="rect">
          <a:avLst/>
        </a:prstGeom>
      </xdr:spPr>
    </xdr:pic>
    <xdr:clientData/>
  </xdr:twoCellAnchor>
  <xdr:twoCellAnchor editAs="oneCell">
    <xdr:from>
      <xdr:col>3</xdr:col>
      <xdr:colOff>6753411</xdr:colOff>
      <xdr:row>0</xdr:row>
      <xdr:rowOff>149412</xdr:rowOff>
    </xdr:from>
    <xdr:to>
      <xdr:col>4</xdr:col>
      <xdr:colOff>151691</xdr:colOff>
      <xdr:row>4</xdr:row>
      <xdr:rowOff>103454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430DDE2-44F1-9964-A6D8-B66356D43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1823" y="149412"/>
          <a:ext cx="1481456" cy="7011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hs.sharepoint.com/sites/RRP_Corporate/North_London_Forensic_Consortium/Shared%20Documents/F.%20Clinical%20Projects/CFLDT/Community%20Forensic%20LD%20Team%20Measures%20Template_2023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portingTimetable"/>
      <sheetName val="Measures"/>
    </sheetNames>
    <sheetDataSet>
      <sheetData sheetId="0">
        <row r="8">
          <cell r="C8" t="str">
            <v>SCFT  Delivery Metrics 2023_24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26"/>
  <sheetViews>
    <sheetView showGridLines="0" zoomScale="85" zoomScaleNormal="85" workbookViewId="0">
      <selection activeCell="D29" sqref="D29"/>
    </sheetView>
  </sheetViews>
  <sheetFormatPr defaultColWidth="9.28515625" defaultRowHeight="12.75" x14ac:dyDescent="0.25"/>
  <cols>
    <col min="1" max="1" width="4.7109375" style="35" customWidth="1"/>
    <col min="2" max="2" width="3.7109375" style="35" customWidth="1"/>
    <col min="3" max="3" width="42.7109375" style="35" customWidth="1"/>
    <col min="4" max="4" width="115.7109375" style="35" customWidth="1"/>
    <col min="5" max="5" width="3.7109375" style="35" customWidth="1"/>
    <col min="6" max="6" width="3.5703125" style="35" customWidth="1"/>
    <col min="7" max="16384" width="9.28515625" style="35"/>
  </cols>
  <sheetData>
    <row r="1" spans="1:6" ht="15" x14ac:dyDescent="0.25">
      <c r="A1" s="34"/>
      <c r="B1" s="34"/>
      <c r="C1" s="34"/>
      <c r="D1" s="34"/>
      <c r="E1" s="34"/>
      <c r="F1" s="34"/>
    </row>
    <row r="2" spans="1:6" ht="15" x14ac:dyDescent="0.25">
      <c r="A2" s="34"/>
      <c r="B2" s="34"/>
      <c r="C2"/>
      <c r="D2" s="34"/>
      <c r="E2" s="34"/>
      <c r="F2" s="34"/>
    </row>
    <row r="3" spans="1:6" ht="15" x14ac:dyDescent="0.25">
      <c r="A3" s="34"/>
      <c r="B3" s="34"/>
      <c r="C3" s="34"/>
      <c r="D3" s="34"/>
      <c r="E3" s="34"/>
      <c r="F3" s="34"/>
    </row>
    <row r="4" spans="1:6" ht="15" x14ac:dyDescent="0.25">
      <c r="A4" s="34"/>
      <c r="B4" s="34"/>
      <c r="C4" s="34"/>
      <c r="D4" s="34"/>
      <c r="E4" s="34"/>
      <c r="F4" s="34"/>
    </row>
    <row r="5" spans="1:6" ht="12" customHeight="1" x14ac:dyDescent="0.25">
      <c r="A5" s="34"/>
      <c r="B5" s="34"/>
      <c r="C5" s="34"/>
      <c r="D5" s="34"/>
      <c r="E5" s="34"/>
      <c r="F5" s="34"/>
    </row>
    <row r="6" spans="1:6" ht="15.75" thickBot="1" x14ac:dyDescent="0.3">
      <c r="A6" s="34"/>
    </row>
    <row r="7" spans="1:6" ht="21" customHeight="1" x14ac:dyDescent="0.25">
      <c r="A7" s="34"/>
      <c r="B7" s="36"/>
      <c r="C7" s="37"/>
      <c r="D7" s="37"/>
      <c r="E7" s="38"/>
    </row>
    <row r="8" spans="1:6" ht="15" customHeight="1" x14ac:dyDescent="0.25">
      <c r="A8" s="34"/>
      <c r="B8" s="39"/>
      <c r="C8" s="171" t="s">
        <v>0</v>
      </c>
      <c r="D8" s="171"/>
      <c r="E8" s="40"/>
    </row>
    <row r="9" spans="1:6" ht="9" customHeight="1" x14ac:dyDescent="0.25">
      <c r="A9" s="34"/>
      <c r="B9" s="39"/>
      <c r="C9" s="171"/>
      <c r="D9" s="171"/>
      <c r="E9" s="40"/>
    </row>
    <row r="10" spans="1:6" ht="15.75" thickBot="1" x14ac:dyDescent="0.3">
      <c r="A10" s="34"/>
      <c r="B10" s="41"/>
      <c r="C10" s="42"/>
      <c r="D10" s="42"/>
      <c r="E10" s="43"/>
    </row>
    <row r="11" spans="1:6" ht="15.75" thickBot="1" x14ac:dyDescent="0.3">
      <c r="A11" s="34"/>
    </row>
    <row r="12" spans="1:6" ht="21" customHeight="1" x14ac:dyDescent="0.25">
      <c r="A12" s="34"/>
      <c r="B12" s="44"/>
      <c r="C12" s="45"/>
      <c r="D12" s="45"/>
      <c r="E12" s="46"/>
    </row>
    <row r="13" spans="1:6" ht="15" x14ac:dyDescent="0.25">
      <c r="A13" s="34"/>
      <c r="B13" s="47"/>
      <c r="C13" s="48" t="s">
        <v>1</v>
      </c>
      <c r="D13" s="48" t="s">
        <v>2</v>
      </c>
      <c r="E13" s="49"/>
    </row>
    <row r="14" spans="1:6" ht="15" x14ac:dyDescent="0.25">
      <c r="A14" s="34"/>
      <c r="B14" s="47"/>
      <c r="C14" s="48" t="s">
        <v>3</v>
      </c>
      <c r="D14" s="48" t="s">
        <v>4</v>
      </c>
      <c r="E14" s="49"/>
    </row>
    <row r="15" spans="1:6" ht="15.75" thickBot="1" x14ac:dyDescent="0.3">
      <c r="A15" s="34"/>
      <c r="B15" s="50"/>
      <c r="C15" s="51"/>
      <c r="D15" s="51"/>
      <c r="E15" s="52"/>
    </row>
    <row r="16" spans="1:6" ht="15.75" thickBot="1" x14ac:dyDescent="0.3">
      <c r="A16" s="34"/>
    </row>
    <row r="17" spans="1:5" ht="24.6" customHeight="1" x14ac:dyDescent="0.25">
      <c r="A17" s="34"/>
      <c r="B17" s="53"/>
      <c r="C17" s="54"/>
      <c r="D17" s="54"/>
      <c r="E17" s="55"/>
    </row>
    <row r="18" spans="1:5" ht="27.6" customHeight="1" x14ac:dyDescent="0.25">
      <c r="A18" s="34"/>
      <c r="B18" s="56"/>
      <c r="C18" s="57" t="s">
        <v>5</v>
      </c>
      <c r="D18" s="58" t="s">
        <v>6</v>
      </c>
      <c r="E18" s="59"/>
    </row>
    <row r="19" spans="1:5" ht="15" x14ac:dyDescent="0.25">
      <c r="A19" s="34"/>
      <c r="B19" s="56"/>
      <c r="C19" s="60"/>
      <c r="D19" s="61"/>
      <c r="E19" s="59"/>
    </row>
    <row r="20" spans="1:5" ht="15.75" thickBot="1" x14ac:dyDescent="0.3">
      <c r="A20" s="34"/>
      <c r="B20" s="62"/>
      <c r="C20" s="63"/>
      <c r="D20" s="63"/>
      <c r="E20" s="64"/>
    </row>
    <row r="21" spans="1:5" ht="15.75" thickBot="1" x14ac:dyDescent="0.3">
      <c r="A21" s="34"/>
    </row>
    <row r="22" spans="1:5" ht="25.5" customHeight="1" x14ac:dyDescent="0.25">
      <c r="A22" s="34"/>
      <c r="B22" s="65"/>
      <c r="C22" s="66"/>
      <c r="D22" s="66"/>
      <c r="E22" s="67"/>
    </row>
    <row r="23" spans="1:5" ht="15" customHeight="1" x14ac:dyDescent="0.25">
      <c r="B23" s="68"/>
      <c r="C23" s="69" t="s">
        <v>7</v>
      </c>
      <c r="D23" s="70" t="s">
        <v>8</v>
      </c>
      <c r="E23" s="71"/>
    </row>
    <row r="24" spans="1:5" ht="15" customHeight="1" x14ac:dyDescent="0.25">
      <c r="B24" s="68"/>
      <c r="C24" s="69" t="s">
        <v>9</v>
      </c>
      <c r="D24" s="70" t="s">
        <v>10</v>
      </c>
      <c r="E24" s="71"/>
    </row>
    <row r="25" spans="1:5" ht="8.65" customHeight="1" x14ac:dyDescent="0.25">
      <c r="B25" s="68"/>
      <c r="E25" s="71"/>
    </row>
    <row r="26" spans="1:5" ht="6.6" customHeight="1" thickBot="1" x14ac:dyDescent="0.3">
      <c r="B26" s="72"/>
      <c r="C26" s="73"/>
      <c r="D26" s="73"/>
      <c r="E26" s="74"/>
    </row>
  </sheetData>
  <mergeCells count="1">
    <mergeCell ref="C8:D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E7"/>
  <sheetViews>
    <sheetView zoomScale="85" zoomScaleNormal="85" workbookViewId="0">
      <selection activeCell="B19" sqref="B19"/>
    </sheetView>
  </sheetViews>
  <sheetFormatPr defaultRowHeight="15" x14ac:dyDescent="0.25"/>
  <cols>
    <col min="1" max="1" width="2.7109375" customWidth="1"/>
    <col min="2" max="2" width="76.5703125" customWidth="1"/>
    <col min="3" max="3" width="36" customWidth="1"/>
    <col min="4" max="4" width="35.42578125" customWidth="1"/>
    <col min="5" max="5" width="38.28515625" customWidth="1"/>
  </cols>
  <sheetData>
    <row r="1" spans="2:5" ht="19.5" thickBot="1" x14ac:dyDescent="0.35">
      <c r="B1" s="3" t="s">
        <v>11</v>
      </c>
    </row>
    <row r="2" spans="2:5" ht="69" customHeight="1" thickBot="1" x14ac:dyDescent="0.3">
      <c r="B2" s="75" t="s">
        <v>12</v>
      </c>
      <c r="C2" s="76"/>
      <c r="D2" s="76" t="s">
        <v>13</v>
      </c>
      <c r="E2" s="77" t="s">
        <v>14</v>
      </c>
    </row>
    <row r="3" spans="2:5" x14ac:dyDescent="0.25">
      <c r="B3" s="78"/>
      <c r="C3" s="78"/>
      <c r="D3" s="78"/>
      <c r="E3" s="79" t="s">
        <v>15</v>
      </c>
    </row>
    <row r="4" spans="2:5" ht="20.100000000000001" customHeight="1" x14ac:dyDescent="0.25">
      <c r="B4" s="80">
        <v>1</v>
      </c>
      <c r="C4" s="81" t="s">
        <v>16</v>
      </c>
      <c r="D4" s="81">
        <v>45108</v>
      </c>
      <c r="E4" s="82">
        <v>45135</v>
      </c>
    </row>
    <row r="5" spans="2:5" ht="20.100000000000001" customHeight="1" x14ac:dyDescent="0.25">
      <c r="B5" s="80">
        <v>2</v>
      </c>
      <c r="C5" s="81" t="s">
        <v>17</v>
      </c>
      <c r="D5" s="81">
        <v>45200</v>
      </c>
      <c r="E5" s="82">
        <v>45226</v>
      </c>
    </row>
    <row r="6" spans="2:5" ht="20.100000000000001" customHeight="1" x14ac:dyDescent="0.25">
      <c r="B6" s="80">
        <v>3</v>
      </c>
      <c r="C6" s="81" t="s">
        <v>18</v>
      </c>
      <c r="D6" s="81">
        <v>45292</v>
      </c>
      <c r="E6" s="82">
        <v>45317</v>
      </c>
    </row>
    <row r="7" spans="2:5" ht="20.100000000000001" customHeight="1" x14ac:dyDescent="0.25">
      <c r="B7" s="80">
        <v>4</v>
      </c>
      <c r="C7" s="81" t="s">
        <v>19</v>
      </c>
      <c r="D7" s="81">
        <v>45383</v>
      </c>
      <c r="E7" s="82">
        <v>45408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8"/>
  <sheetViews>
    <sheetView showGridLines="0" tabSelected="1" topLeftCell="B6" zoomScale="85" zoomScaleNormal="85" workbookViewId="0">
      <pane xSplit="5" ySplit="8" topLeftCell="G14" activePane="bottomRight" state="frozen"/>
      <selection pane="topRight" activeCell="F6" sqref="F6"/>
      <selection pane="bottomLeft" activeCell="B14" sqref="B14"/>
      <selection pane="bottomRight" activeCell="L32" sqref="L32"/>
    </sheetView>
  </sheetViews>
  <sheetFormatPr defaultRowHeight="15" x14ac:dyDescent="0.25"/>
  <cols>
    <col min="1" max="1" width="4.5703125" customWidth="1"/>
    <col min="2" max="2" width="11.7109375" customWidth="1"/>
    <col min="3" max="3" width="49" customWidth="1"/>
    <col min="4" max="4" width="7.5703125" customWidth="1"/>
    <col min="5" max="5" width="49.140625" customWidth="1"/>
    <col min="6" max="6" width="2.42578125" customWidth="1"/>
    <col min="7" max="18" width="8.7109375" customWidth="1"/>
    <col min="19" max="19" width="4" style="105" customWidth="1"/>
    <col min="20" max="20" width="8.7109375" customWidth="1"/>
    <col min="21" max="23" width="9.5703125" customWidth="1"/>
    <col min="24" max="25" width="16.28515625" customWidth="1"/>
  </cols>
  <sheetData>
    <row r="1" spans="1:25" s="1" customFormat="1" ht="14.65" customHeight="1" x14ac:dyDescent="0.25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04"/>
      <c r="T1" s="2"/>
    </row>
    <row r="2" spans="1:25" s="1" customFormat="1" ht="30" customHeight="1" x14ac:dyDescent="0.3">
      <c r="B2" s="3" t="s">
        <v>20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04"/>
      <c r="T2" s="2"/>
    </row>
    <row r="3" spans="1:25" s="1" customFormat="1" ht="25.5" customHeight="1" x14ac:dyDescent="0.3">
      <c r="B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4"/>
      <c r="T3" s="2"/>
    </row>
    <row r="4" spans="1:25" s="1" customFormat="1" ht="62.25" customHeight="1" x14ac:dyDescent="0.9">
      <c r="B4" s="175" t="str">
        <f>'[1]Cover Page'!C8</f>
        <v>SCFT  Delivery Metrics 2023_24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5" s="1" customFormat="1" ht="14.1" customHeight="1" x14ac:dyDescent="0.3">
      <c r="B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04"/>
      <c r="T5" s="2"/>
    </row>
    <row r="6" spans="1:25" s="1" customFormat="1" ht="6" customHeight="1" thickBot="1" x14ac:dyDescent="0.35">
      <c r="B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04"/>
      <c r="T6" s="2"/>
    </row>
    <row r="7" spans="1:25" s="153" customFormat="1" ht="32.25" customHeight="1" thickBot="1" x14ac:dyDescent="0.5">
      <c r="A7" s="85"/>
      <c r="B7" s="179" t="s">
        <v>62</v>
      </c>
      <c r="C7" s="180"/>
      <c r="D7" s="180"/>
      <c r="E7" s="181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4"/>
    </row>
    <row r="8" spans="1:25" ht="5.45" customHeight="1" thickBot="1" x14ac:dyDescent="0.3">
      <c r="B8" s="1"/>
      <c r="C8" s="1"/>
      <c r="D8" s="1"/>
      <c r="E8" s="1"/>
      <c r="F8" s="1"/>
    </row>
    <row r="9" spans="1:25" s="8" customFormat="1" ht="16.5" customHeight="1" thickBot="1" x14ac:dyDescent="0.35">
      <c r="B9" s="86" t="s">
        <v>21</v>
      </c>
      <c r="C9" s="86"/>
      <c r="D9" s="86"/>
      <c r="E9" s="86"/>
      <c r="F9" s="4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</row>
    <row r="10" spans="1:25" ht="5.45" customHeight="1" x14ac:dyDescent="0.25">
      <c r="B10" s="5"/>
      <c r="C10" s="6"/>
      <c r="D10" s="6"/>
      <c r="E10" s="6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06"/>
      <c r="T10" s="7"/>
    </row>
    <row r="11" spans="1:25" ht="12" customHeight="1" x14ac:dyDescent="0.25">
      <c r="B11" s="87" t="s">
        <v>63</v>
      </c>
      <c r="C11" s="88"/>
      <c r="D11" s="6"/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06"/>
      <c r="T11" s="7"/>
    </row>
    <row r="12" spans="1:25" ht="14.1" customHeight="1" thickBot="1" x14ac:dyDescent="0.35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107"/>
      <c r="T12" s="8"/>
    </row>
    <row r="13" spans="1:25" ht="28.15" customHeight="1" thickBot="1" x14ac:dyDescent="0.3">
      <c r="B13" s="182" t="s">
        <v>22</v>
      </c>
      <c r="C13" s="182"/>
      <c r="D13" s="182"/>
      <c r="E13" s="100" t="s">
        <v>97</v>
      </c>
      <c r="F13" s="9"/>
      <c r="G13" s="101" t="s">
        <v>23</v>
      </c>
      <c r="H13" s="101" t="s">
        <v>24</v>
      </c>
      <c r="I13" s="101" t="s">
        <v>25</v>
      </c>
      <c r="J13" s="101" t="s">
        <v>26</v>
      </c>
      <c r="K13" s="102" t="s">
        <v>27</v>
      </c>
      <c r="L13" s="102" t="s">
        <v>28</v>
      </c>
      <c r="M13" s="102" t="s">
        <v>29</v>
      </c>
      <c r="N13" s="102" t="s">
        <v>30</v>
      </c>
      <c r="O13" s="102" t="s">
        <v>31</v>
      </c>
      <c r="P13" s="102" t="s">
        <v>32</v>
      </c>
      <c r="Q13" s="102" t="s">
        <v>33</v>
      </c>
      <c r="R13" s="103" t="s">
        <v>34</v>
      </c>
      <c r="S13" s="108"/>
      <c r="T13" s="101" t="s">
        <v>35</v>
      </c>
      <c r="U13" s="102" t="s">
        <v>36</v>
      </c>
      <c r="V13" s="102" t="s">
        <v>37</v>
      </c>
      <c r="W13" s="103" t="s">
        <v>38</v>
      </c>
      <c r="X13" s="183" t="s">
        <v>148</v>
      </c>
      <c r="Y13" s="184"/>
    </row>
    <row r="14" spans="1:25" ht="45.4" customHeight="1" x14ac:dyDescent="0.25">
      <c r="B14" s="90" t="s">
        <v>78</v>
      </c>
      <c r="C14" s="17" t="s">
        <v>39</v>
      </c>
      <c r="D14" s="91" t="s">
        <v>40</v>
      </c>
      <c r="E14" s="89" t="s">
        <v>100</v>
      </c>
      <c r="F14" s="10" t="str">
        <f>C14</f>
        <v>Number of community patients on caseload</v>
      </c>
      <c r="G14" s="11">
        <v>2</v>
      </c>
      <c r="H14" s="12">
        <v>2</v>
      </c>
      <c r="I14" s="12">
        <v>2</v>
      </c>
      <c r="J14" s="154"/>
      <c r="K14" s="154"/>
      <c r="L14" s="154"/>
      <c r="M14" s="154"/>
      <c r="N14" s="154"/>
      <c r="O14" s="154"/>
      <c r="P14" s="154"/>
      <c r="Q14" s="154"/>
      <c r="R14" s="155"/>
      <c r="S14" s="109"/>
      <c r="T14" s="11">
        <f>SUM(G14:I14)/3</f>
        <v>2</v>
      </c>
      <c r="U14" s="12">
        <f t="shared" ref="U14:U21" si="0">SUM(J14:L14)</f>
        <v>0</v>
      </c>
      <c r="V14" s="12">
        <f t="shared" ref="V14:V21" si="1">SUM(M14:O14)</f>
        <v>0</v>
      </c>
      <c r="W14" s="13">
        <f t="shared" ref="W14:W21" si="2">SUM(P14:R14)</f>
        <v>0</v>
      </c>
      <c r="X14" s="185"/>
      <c r="Y14" s="186"/>
    </row>
    <row r="15" spans="1:25" ht="30" customHeight="1" x14ac:dyDescent="0.25">
      <c r="B15" s="90" t="s">
        <v>79</v>
      </c>
      <c r="C15" s="17" t="s">
        <v>41</v>
      </c>
      <c r="D15" s="91" t="s">
        <v>40</v>
      </c>
      <c r="E15" s="92"/>
      <c r="F15" s="10"/>
      <c r="G15" s="14">
        <v>17</v>
      </c>
      <c r="H15" s="15">
        <v>16</v>
      </c>
      <c r="I15" s="15">
        <v>14</v>
      </c>
      <c r="J15" s="156"/>
      <c r="K15" s="156"/>
      <c r="L15" s="156"/>
      <c r="M15" s="156"/>
      <c r="N15" s="156"/>
      <c r="O15" s="156"/>
      <c r="P15" s="156"/>
      <c r="Q15" s="156"/>
      <c r="R15" s="157"/>
      <c r="S15" s="109"/>
      <c r="T15" s="14">
        <f t="shared" ref="T15:T21" si="3">SUM(G15:I15)</f>
        <v>47</v>
      </c>
      <c r="U15" s="15">
        <f t="shared" si="0"/>
        <v>0</v>
      </c>
      <c r="V15" s="15">
        <f t="shared" si="1"/>
        <v>0</v>
      </c>
      <c r="W15" s="16">
        <f t="shared" si="2"/>
        <v>0</v>
      </c>
      <c r="X15" s="185"/>
      <c r="Y15" s="186"/>
    </row>
    <row r="16" spans="1:25" ht="49.5" customHeight="1" x14ac:dyDescent="0.25">
      <c r="B16" s="90" t="s">
        <v>80</v>
      </c>
      <c r="C16" s="17" t="s">
        <v>42</v>
      </c>
      <c r="D16" s="91" t="s">
        <v>40</v>
      </c>
      <c r="E16" s="89" t="s">
        <v>64</v>
      </c>
      <c r="F16" s="10"/>
      <c r="G16" s="14">
        <v>14</v>
      </c>
      <c r="H16" s="15">
        <v>14</v>
      </c>
      <c r="I16" s="15">
        <v>14</v>
      </c>
      <c r="J16" s="156"/>
      <c r="K16" s="156"/>
      <c r="L16" s="156"/>
      <c r="M16" s="156"/>
      <c r="N16" s="156"/>
      <c r="O16" s="156"/>
      <c r="P16" s="156"/>
      <c r="Q16" s="156"/>
      <c r="R16" s="157"/>
      <c r="S16" s="109"/>
      <c r="T16" s="14">
        <f t="shared" si="3"/>
        <v>42</v>
      </c>
      <c r="U16" s="15">
        <f t="shared" si="0"/>
        <v>0</v>
      </c>
      <c r="V16" s="15">
        <f t="shared" si="1"/>
        <v>0</v>
      </c>
      <c r="W16" s="16">
        <f t="shared" si="2"/>
        <v>0</v>
      </c>
      <c r="X16" s="185"/>
      <c r="Y16" s="186"/>
    </row>
    <row r="17" spans="2:25" ht="30" customHeight="1" x14ac:dyDescent="0.25">
      <c r="B17" s="90" t="s">
        <v>81</v>
      </c>
      <c r="C17" s="17" t="s">
        <v>43</v>
      </c>
      <c r="D17" s="91" t="s">
        <v>40</v>
      </c>
      <c r="E17" s="89" t="s">
        <v>65</v>
      </c>
      <c r="F17" s="10" t="str">
        <f>C17</f>
        <v>Number of new patients discharged to community forensic service</v>
      </c>
      <c r="G17" s="14">
        <v>0</v>
      </c>
      <c r="H17" s="15">
        <v>0</v>
      </c>
      <c r="I17" s="15">
        <v>0</v>
      </c>
      <c r="J17" s="156"/>
      <c r="K17" s="156"/>
      <c r="L17" s="156"/>
      <c r="M17" s="156"/>
      <c r="N17" s="156"/>
      <c r="O17" s="156"/>
      <c r="P17" s="156"/>
      <c r="Q17" s="156"/>
      <c r="R17" s="157"/>
      <c r="S17" s="109"/>
      <c r="T17" s="14">
        <f t="shared" si="3"/>
        <v>0</v>
      </c>
      <c r="U17" s="15">
        <f t="shared" si="0"/>
        <v>0</v>
      </c>
      <c r="V17" s="15">
        <f t="shared" si="1"/>
        <v>0</v>
      </c>
      <c r="W17" s="16">
        <f t="shared" si="2"/>
        <v>0</v>
      </c>
      <c r="X17" s="185"/>
      <c r="Y17" s="186"/>
    </row>
    <row r="18" spans="2:25" ht="30" customHeight="1" x14ac:dyDescent="0.25">
      <c r="B18" s="90" t="s">
        <v>82</v>
      </c>
      <c r="C18" s="17" t="s">
        <v>44</v>
      </c>
      <c r="D18" s="91" t="s">
        <v>40</v>
      </c>
      <c r="E18" s="92"/>
      <c r="F18" s="10"/>
      <c r="G18" s="167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7"/>
      <c r="S18" s="109"/>
      <c r="T18" s="14">
        <f t="shared" si="3"/>
        <v>0</v>
      </c>
      <c r="U18" s="15">
        <f t="shared" si="0"/>
        <v>0</v>
      </c>
      <c r="V18" s="15">
        <f t="shared" si="1"/>
        <v>0</v>
      </c>
      <c r="W18" s="16">
        <f t="shared" si="2"/>
        <v>0</v>
      </c>
      <c r="X18" s="185" t="s">
        <v>150</v>
      </c>
      <c r="Y18" s="186"/>
    </row>
    <row r="19" spans="2:25" ht="30" customHeight="1" x14ac:dyDescent="0.25">
      <c r="B19" s="90" t="s">
        <v>83</v>
      </c>
      <c r="C19" s="17" t="s">
        <v>45</v>
      </c>
      <c r="D19" s="91" t="s">
        <v>40</v>
      </c>
      <c r="E19" s="89" t="s">
        <v>66</v>
      </c>
      <c r="F19" s="10" t="str">
        <f>C19</f>
        <v xml:space="preserve">Number of patients readmitted to hospital </v>
      </c>
      <c r="G19" s="169">
        <v>0</v>
      </c>
      <c r="H19" s="170">
        <v>0</v>
      </c>
      <c r="I19" s="170">
        <v>0</v>
      </c>
      <c r="J19" s="156"/>
      <c r="K19" s="156"/>
      <c r="L19" s="156"/>
      <c r="M19" s="156"/>
      <c r="N19" s="156"/>
      <c r="O19" s="156"/>
      <c r="P19" s="156"/>
      <c r="Q19" s="156"/>
      <c r="R19" s="157"/>
      <c r="S19" s="109"/>
      <c r="T19" s="14">
        <f t="shared" si="3"/>
        <v>0</v>
      </c>
      <c r="U19" s="15">
        <f t="shared" si="0"/>
        <v>0</v>
      </c>
      <c r="V19" s="15">
        <f t="shared" si="1"/>
        <v>0</v>
      </c>
      <c r="W19" s="16">
        <f t="shared" si="2"/>
        <v>0</v>
      </c>
      <c r="X19" s="185"/>
      <c r="Y19" s="186"/>
    </row>
    <row r="20" spans="2:25" ht="30" customHeight="1" x14ac:dyDescent="0.25">
      <c r="B20" s="90" t="s">
        <v>84</v>
      </c>
      <c r="C20" s="17" t="s">
        <v>46</v>
      </c>
      <c r="D20" s="91" t="s">
        <v>40</v>
      </c>
      <c r="E20" s="92"/>
      <c r="F20" s="10"/>
      <c r="G20" s="167">
        <v>0</v>
      </c>
      <c r="H20" s="156">
        <v>0</v>
      </c>
      <c r="I20" s="156">
        <v>0</v>
      </c>
      <c r="J20" s="156"/>
      <c r="K20" s="156"/>
      <c r="L20" s="156"/>
      <c r="M20" s="156"/>
      <c r="N20" s="156"/>
      <c r="O20" s="156"/>
      <c r="P20" s="156"/>
      <c r="Q20" s="156"/>
      <c r="R20" s="157"/>
      <c r="S20" s="109"/>
      <c r="T20" s="14">
        <f t="shared" si="3"/>
        <v>0</v>
      </c>
      <c r="U20" s="15">
        <f t="shared" si="0"/>
        <v>0</v>
      </c>
      <c r="V20" s="15">
        <f t="shared" si="1"/>
        <v>0</v>
      </c>
      <c r="W20" s="16">
        <f t="shared" si="2"/>
        <v>0</v>
      </c>
      <c r="X20" s="185" t="s">
        <v>151</v>
      </c>
      <c r="Y20" s="186"/>
    </row>
    <row r="21" spans="2:25" ht="39.6" customHeight="1" thickBot="1" x14ac:dyDescent="0.3">
      <c r="B21" s="90" t="s">
        <v>85</v>
      </c>
      <c r="C21" s="17" t="s">
        <v>47</v>
      </c>
      <c r="D21" s="91" t="s">
        <v>40</v>
      </c>
      <c r="E21" s="89" t="s">
        <v>67</v>
      </c>
      <c r="F21" s="10"/>
      <c r="G21" s="18">
        <v>0</v>
      </c>
      <c r="H21" s="19">
        <v>0</v>
      </c>
      <c r="I21" s="19">
        <v>0</v>
      </c>
      <c r="J21" s="158"/>
      <c r="K21" s="158"/>
      <c r="L21" s="158"/>
      <c r="M21" s="158"/>
      <c r="N21" s="158"/>
      <c r="O21" s="158"/>
      <c r="P21" s="158"/>
      <c r="Q21" s="158"/>
      <c r="R21" s="159"/>
      <c r="S21" s="109"/>
      <c r="T21" s="18">
        <f t="shared" si="3"/>
        <v>0</v>
      </c>
      <c r="U21" s="19">
        <f t="shared" si="0"/>
        <v>0</v>
      </c>
      <c r="V21" s="19">
        <f t="shared" si="1"/>
        <v>0</v>
      </c>
      <c r="W21" s="20">
        <f t="shared" si="2"/>
        <v>0</v>
      </c>
      <c r="X21" s="187"/>
      <c r="Y21" s="188"/>
    </row>
    <row r="22" spans="2:25" ht="15" customHeight="1" thickBot="1" x14ac:dyDescent="0.3">
      <c r="X22" s="166"/>
      <c r="Y22" s="166"/>
    </row>
    <row r="23" spans="2:25" ht="31.15" customHeight="1" thickBot="1" x14ac:dyDescent="0.3">
      <c r="B23" s="172" t="s">
        <v>48</v>
      </c>
      <c r="C23" s="177"/>
      <c r="D23" s="177"/>
      <c r="E23" s="178"/>
      <c r="F23" s="21"/>
      <c r="G23" s="101" t="s">
        <v>23</v>
      </c>
      <c r="H23" s="101" t="s">
        <v>24</v>
      </c>
      <c r="I23" s="101" t="s">
        <v>25</v>
      </c>
      <c r="J23" s="101" t="s">
        <v>26</v>
      </c>
      <c r="K23" s="102" t="s">
        <v>27</v>
      </c>
      <c r="L23" s="102" t="s">
        <v>28</v>
      </c>
      <c r="M23" s="102" t="s">
        <v>29</v>
      </c>
      <c r="N23" s="102" t="s">
        <v>30</v>
      </c>
      <c r="O23" s="102" t="s">
        <v>31</v>
      </c>
      <c r="P23" s="102" t="s">
        <v>32</v>
      </c>
      <c r="Q23" s="102" t="s">
        <v>33</v>
      </c>
      <c r="R23" s="103" t="s">
        <v>34</v>
      </c>
      <c r="S23" s="108"/>
      <c r="T23" s="101" t="s">
        <v>35</v>
      </c>
      <c r="U23" s="102" t="s">
        <v>36</v>
      </c>
      <c r="V23" s="102" t="s">
        <v>37</v>
      </c>
      <c r="W23" s="103" t="s">
        <v>38</v>
      </c>
      <c r="X23" s="166"/>
      <c r="Y23" s="166"/>
    </row>
    <row r="24" spans="2:25" ht="30" customHeight="1" thickBot="1" x14ac:dyDescent="0.3">
      <c r="B24" s="94" t="s">
        <v>86</v>
      </c>
      <c r="C24" s="93" t="s">
        <v>49</v>
      </c>
      <c r="D24" s="95" t="s">
        <v>50</v>
      </c>
      <c r="E24" s="96" t="s">
        <v>68</v>
      </c>
      <c r="F24" s="10" t="str">
        <f>C24</f>
        <v xml:space="preserve">Mean time from starting unescorted community leave to discharge of patients </v>
      </c>
      <c r="G24" s="22"/>
      <c r="X24" s="166"/>
      <c r="Y24" s="166"/>
    </row>
    <row r="25" spans="2:25" ht="64.900000000000006" customHeight="1" x14ac:dyDescent="0.25">
      <c r="B25" s="90" t="s">
        <v>87</v>
      </c>
      <c r="C25" s="17" t="s">
        <v>51</v>
      </c>
      <c r="D25" s="97" t="s">
        <v>50</v>
      </c>
      <c r="E25" s="89" t="s">
        <v>69</v>
      </c>
      <c r="F25" s="10" t="str">
        <f>C25</f>
        <v>Mean number of contacts by all  Community Forensic LD Team professionals per patient in the community</v>
      </c>
      <c r="G25" s="11">
        <v>3</v>
      </c>
      <c r="H25" s="12">
        <v>2</v>
      </c>
      <c r="I25" s="12">
        <v>2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5">
        <v>0</v>
      </c>
      <c r="S25" s="109"/>
      <c r="T25" s="129">
        <f>SUM(G25:I25)</f>
        <v>7</v>
      </c>
      <c r="U25" s="114">
        <f>AVERAGE(J25:L25)</f>
        <v>0</v>
      </c>
      <c r="V25" s="114">
        <f>AVERAGE(M25:O25)</f>
        <v>0</v>
      </c>
      <c r="W25" s="115">
        <f>AVERAGE(P25:R25)</f>
        <v>0</v>
      </c>
      <c r="X25" s="189"/>
      <c r="Y25" s="190"/>
    </row>
    <row r="26" spans="2:25" ht="54" customHeight="1" x14ac:dyDescent="0.25">
      <c r="B26" s="90" t="s">
        <v>88</v>
      </c>
      <c r="C26" s="17" t="s">
        <v>52</v>
      </c>
      <c r="D26" s="97" t="s">
        <v>50</v>
      </c>
      <c r="E26" s="89" t="s">
        <v>70</v>
      </c>
      <c r="F26" s="10" t="str">
        <f>C26</f>
        <v>Mean number of contacts by all  Community Forensic LD Team professional for inpatients on a CFLDT caseload</v>
      </c>
      <c r="G26" s="14">
        <v>3</v>
      </c>
      <c r="H26" s="15">
        <v>3</v>
      </c>
      <c r="I26" s="15">
        <v>2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7">
        <v>0</v>
      </c>
      <c r="S26" s="109"/>
      <c r="T26" s="113">
        <f>SUM(G26:I26)</f>
        <v>8</v>
      </c>
      <c r="U26" s="122">
        <f>AVERAGE(J26:L26)</f>
        <v>0</v>
      </c>
      <c r="V26" s="122">
        <f>AVERAGE(M26:O26)</f>
        <v>0</v>
      </c>
      <c r="W26" s="123">
        <f>AVERAGE(P26:R26)</f>
        <v>0</v>
      </c>
      <c r="X26" s="191"/>
      <c r="Y26" s="192"/>
    </row>
    <row r="27" spans="2:25" ht="54.75" customHeight="1" thickBot="1" x14ac:dyDescent="0.3">
      <c r="B27" s="90" t="s">
        <v>89</v>
      </c>
      <c r="C27" s="17" t="s">
        <v>71</v>
      </c>
      <c r="D27" s="97" t="s">
        <v>50</v>
      </c>
      <c r="E27" s="89" t="s">
        <v>72</v>
      </c>
      <c r="F27" s="10" t="str">
        <f>C27</f>
        <v>Mean number of days since patient on CFLDT caseload  (not inpatients awaiting discharge) last seen by professional from CFLDT</v>
      </c>
      <c r="G27" s="18">
        <v>16</v>
      </c>
      <c r="H27" s="19">
        <v>8</v>
      </c>
      <c r="I27" s="19">
        <v>21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  <c r="P27" s="158">
        <v>0</v>
      </c>
      <c r="Q27" s="158">
        <v>0</v>
      </c>
      <c r="R27" s="159">
        <v>0</v>
      </c>
      <c r="S27" s="109"/>
      <c r="T27" s="130">
        <f>SUM(G27:I27)</f>
        <v>45</v>
      </c>
      <c r="U27" s="124">
        <f>AVERAGE(J27:L27)</f>
        <v>0</v>
      </c>
      <c r="V27" s="124">
        <f>AVERAGE(M27:O27)</f>
        <v>0</v>
      </c>
      <c r="W27" s="125">
        <f>AVERAGE(P27:R27)</f>
        <v>0</v>
      </c>
      <c r="X27" s="193"/>
      <c r="Y27" s="194"/>
    </row>
    <row r="28" spans="2:25" ht="15.75" thickBot="1" x14ac:dyDescent="0.3">
      <c r="X28" s="166"/>
      <c r="Y28" s="166"/>
    </row>
    <row r="29" spans="2:25" ht="27.6" customHeight="1" thickBot="1" x14ac:dyDescent="0.3">
      <c r="B29" s="172" t="s">
        <v>53</v>
      </c>
      <c r="C29" s="177"/>
      <c r="D29" s="177"/>
      <c r="E29" s="178"/>
      <c r="G29" s="126" t="s">
        <v>23</v>
      </c>
      <c r="H29" s="126" t="s">
        <v>24</v>
      </c>
      <c r="I29" s="126" t="s">
        <v>25</v>
      </c>
      <c r="J29" s="126" t="s">
        <v>26</v>
      </c>
      <c r="K29" s="127" t="s">
        <v>27</v>
      </c>
      <c r="L29" s="127" t="s">
        <v>28</v>
      </c>
      <c r="M29" s="127" t="s">
        <v>29</v>
      </c>
      <c r="N29" s="127" t="s">
        <v>30</v>
      </c>
      <c r="O29" s="127" t="s">
        <v>31</v>
      </c>
      <c r="P29" s="127" t="s">
        <v>32</v>
      </c>
      <c r="Q29" s="127" t="s">
        <v>33</v>
      </c>
      <c r="R29" s="128" t="s">
        <v>34</v>
      </c>
      <c r="S29" s="108"/>
      <c r="T29" s="126" t="s">
        <v>35</v>
      </c>
      <c r="U29" s="127" t="s">
        <v>36</v>
      </c>
      <c r="V29" s="127" t="s">
        <v>37</v>
      </c>
      <c r="W29" s="128" t="s">
        <v>38</v>
      </c>
      <c r="X29" s="166"/>
      <c r="Y29" s="166"/>
    </row>
    <row r="30" spans="2:25" ht="30" customHeight="1" thickBot="1" x14ac:dyDescent="0.3">
      <c r="B30" s="90" t="s">
        <v>90</v>
      </c>
      <c r="C30" s="26" t="s">
        <v>74</v>
      </c>
      <c r="D30" s="99" t="s">
        <v>54</v>
      </c>
      <c r="E30" s="98" t="s">
        <v>73</v>
      </c>
      <c r="G30" s="24" t="e">
        <f>0/0</f>
        <v>#DIV/0!</v>
      </c>
      <c r="H30" s="25" t="e">
        <f>0/0</f>
        <v>#DIV/0!</v>
      </c>
      <c r="I30" s="25" t="e">
        <f>0/0</f>
        <v>#DIV/0!</v>
      </c>
      <c r="J30" s="160"/>
      <c r="K30" s="160"/>
      <c r="L30" s="160"/>
      <c r="M30" s="160"/>
      <c r="N30" s="160"/>
      <c r="O30" s="160"/>
      <c r="P30" s="160"/>
      <c r="Q30" s="160"/>
      <c r="R30" s="161"/>
      <c r="S30" s="110"/>
      <c r="T30" s="131" t="e">
        <f>AVERAGE(G30:I30)</f>
        <v>#DIV/0!</v>
      </c>
      <c r="U30" s="118" t="e">
        <f>AVERAGE(J30:L30)</f>
        <v>#DIV/0!</v>
      </c>
      <c r="V30" s="118" t="e">
        <f>AVERAGE(M30:O30)</f>
        <v>#DIV/0!</v>
      </c>
      <c r="W30" s="119" t="e">
        <f>AVERAGE(P30:R30)</f>
        <v>#DIV/0!</v>
      </c>
      <c r="X30" s="195" t="s">
        <v>149</v>
      </c>
      <c r="Y30" s="196"/>
    </row>
    <row r="31" spans="2:25" ht="64.900000000000006" customHeight="1" thickBot="1" x14ac:dyDescent="0.3">
      <c r="B31" s="90" t="s">
        <v>91</v>
      </c>
      <c r="C31" s="26" t="s">
        <v>55</v>
      </c>
      <c r="D31" s="99" t="s">
        <v>54</v>
      </c>
      <c r="E31" s="98" t="s">
        <v>98</v>
      </c>
      <c r="G31" s="32">
        <f>1/1</f>
        <v>1</v>
      </c>
      <c r="H31" s="33">
        <f>1/1</f>
        <v>1</v>
      </c>
      <c r="I31" s="33">
        <f>1/1</f>
        <v>1</v>
      </c>
      <c r="J31" s="162"/>
      <c r="K31" s="162"/>
      <c r="L31" s="162"/>
      <c r="M31" s="162"/>
      <c r="N31" s="162"/>
      <c r="O31" s="162"/>
      <c r="P31" s="162"/>
      <c r="Q31" s="162"/>
      <c r="R31" s="163"/>
      <c r="S31" s="110"/>
      <c r="T31" s="132">
        <f>AVERAGE(G31:I31)</f>
        <v>1</v>
      </c>
      <c r="U31" s="116" t="e">
        <f>AVERAGE(J31:L31)</f>
        <v>#DIV/0!</v>
      </c>
      <c r="V31" s="116">
        <f>AVERAGE(I31:K31)</f>
        <v>1</v>
      </c>
      <c r="W31" s="117" t="e">
        <f>AVERAGE(J31:L31)</f>
        <v>#DIV/0!</v>
      </c>
      <c r="X31" s="195"/>
      <c r="Y31" s="196"/>
    </row>
    <row r="32" spans="2:25" ht="45" customHeight="1" thickBot="1" x14ac:dyDescent="0.3">
      <c r="B32" s="90" t="s">
        <v>92</v>
      </c>
      <c r="C32" s="23" t="s">
        <v>56</v>
      </c>
      <c r="D32" s="99" t="s">
        <v>54</v>
      </c>
      <c r="E32" s="99"/>
      <c r="G32" s="32">
        <f>1/2</f>
        <v>0.5</v>
      </c>
      <c r="H32" s="33">
        <f t="shared" ref="H32:I32" si="4">1/2</f>
        <v>0.5</v>
      </c>
      <c r="I32" s="33">
        <f t="shared" si="4"/>
        <v>0.5</v>
      </c>
      <c r="J32" s="164"/>
      <c r="K32" s="164"/>
      <c r="L32" s="164"/>
      <c r="M32" s="164"/>
      <c r="N32" s="164"/>
      <c r="O32" s="164"/>
      <c r="P32" s="164"/>
      <c r="Q32" s="164"/>
      <c r="R32" s="165"/>
      <c r="S32" s="110"/>
      <c r="T32" s="133">
        <f>AVERAGE(G32:I32)</f>
        <v>0.5</v>
      </c>
      <c r="U32" s="120" t="e">
        <f>AVERAGE(J32:L32)</f>
        <v>#DIV/0!</v>
      </c>
      <c r="V32" s="120">
        <f>AVERAGE(I32:K32)</f>
        <v>0.5</v>
      </c>
      <c r="W32" s="121" t="e">
        <f>AVERAGE(J32:L32)</f>
        <v>#DIV/0!</v>
      </c>
      <c r="X32" s="195" t="s">
        <v>152</v>
      </c>
      <c r="Y32" s="196"/>
    </row>
    <row r="33" spans="2:25" ht="13.15" customHeight="1" thickBot="1" x14ac:dyDescent="0.3">
      <c r="B33" s="27"/>
      <c r="C33" s="28"/>
      <c r="D33" s="29"/>
      <c r="E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109"/>
      <c r="T33" s="30"/>
      <c r="X33" s="166"/>
      <c r="Y33" s="166"/>
    </row>
    <row r="34" spans="2:25" ht="32.1" customHeight="1" thickBot="1" x14ac:dyDescent="0.35">
      <c r="B34" s="172" t="s">
        <v>57</v>
      </c>
      <c r="C34" s="173"/>
      <c r="D34" s="173"/>
      <c r="E34" s="174"/>
      <c r="F34" s="31"/>
      <c r="G34" s="126" t="s">
        <v>23</v>
      </c>
      <c r="H34" s="126" t="s">
        <v>24</v>
      </c>
      <c r="I34" s="126" t="s">
        <v>25</v>
      </c>
      <c r="J34" s="126" t="s">
        <v>26</v>
      </c>
      <c r="K34" s="127" t="s">
        <v>27</v>
      </c>
      <c r="L34" s="127" t="s">
        <v>28</v>
      </c>
      <c r="M34" s="127" t="s">
        <v>29</v>
      </c>
      <c r="N34" s="127" t="s">
        <v>30</v>
      </c>
      <c r="O34" s="127" t="s">
        <v>31</v>
      </c>
      <c r="P34" s="127" t="s">
        <v>32</v>
      </c>
      <c r="Q34" s="127" t="s">
        <v>33</v>
      </c>
      <c r="R34" s="128" t="s">
        <v>34</v>
      </c>
      <c r="S34" s="108"/>
      <c r="T34" s="126" t="s">
        <v>35</v>
      </c>
      <c r="U34" s="127" t="s">
        <v>36</v>
      </c>
      <c r="V34" s="127" t="s">
        <v>37</v>
      </c>
      <c r="W34" s="128" t="s">
        <v>38</v>
      </c>
      <c r="X34" s="166"/>
      <c r="Y34" s="166"/>
    </row>
    <row r="35" spans="2:25" ht="40.5" customHeight="1" x14ac:dyDescent="0.3">
      <c r="B35" s="90" t="s">
        <v>93</v>
      </c>
      <c r="C35" s="26" t="s">
        <v>58</v>
      </c>
      <c r="D35" s="99" t="s">
        <v>50</v>
      </c>
      <c r="E35" s="98" t="s">
        <v>75</v>
      </c>
      <c r="F35" s="31"/>
      <c r="G35" s="11">
        <v>3.15</v>
      </c>
      <c r="H35" s="12">
        <v>2.66</v>
      </c>
      <c r="I35" s="12">
        <v>3.06</v>
      </c>
      <c r="J35" s="154"/>
      <c r="K35" s="154"/>
      <c r="L35" s="154"/>
      <c r="M35" s="154"/>
      <c r="N35" s="154"/>
      <c r="O35" s="154"/>
      <c r="P35" s="154"/>
      <c r="Q35" s="154"/>
      <c r="R35" s="155"/>
      <c r="S35" s="109"/>
      <c r="T35" s="111">
        <f>AVERAGE(G35:I35)</f>
        <v>2.956666666666667</v>
      </c>
      <c r="U35" s="114" t="e">
        <f>AVERAGE(J35:L35)</f>
        <v>#DIV/0!</v>
      </c>
      <c r="V35" s="114" t="e">
        <f>AVERAGE(M35:O35)</f>
        <v>#DIV/0!</v>
      </c>
      <c r="W35" s="115" t="e">
        <f>AVERAGE(P35:R35)</f>
        <v>#DIV/0!</v>
      </c>
      <c r="X35" s="189"/>
      <c r="Y35" s="190"/>
    </row>
    <row r="36" spans="2:25" ht="46.5" customHeight="1" x14ac:dyDescent="0.3">
      <c r="B36" s="90" t="s">
        <v>94</v>
      </c>
      <c r="C36" s="26" t="s">
        <v>59</v>
      </c>
      <c r="D36" s="99" t="s">
        <v>54</v>
      </c>
      <c r="E36" s="98" t="s">
        <v>76</v>
      </c>
      <c r="F36" s="31"/>
      <c r="G36" s="32">
        <v>0.114</v>
      </c>
      <c r="H36" s="33">
        <v>8.1000000000000003E-2</v>
      </c>
      <c r="I36" s="33">
        <v>0.108</v>
      </c>
      <c r="J36" s="162"/>
      <c r="K36" s="162"/>
      <c r="L36" s="162"/>
      <c r="M36" s="162"/>
      <c r="N36" s="162"/>
      <c r="O36" s="162"/>
      <c r="P36" s="162"/>
      <c r="Q36" s="162"/>
      <c r="R36" s="163"/>
      <c r="S36" s="110"/>
      <c r="T36" s="112">
        <f>AVERAGE(G36:I36)</f>
        <v>0.10099999999999999</v>
      </c>
      <c r="U36" s="116" t="e">
        <f>AVERAGE(J36:L36)</f>
        <v>#DIV/0!</v>
      </c>
      <c r="V36" s="116" t="e">
        <f>AVERAGE(M36:O36)</f>
        <v>#DIV/0!</v>
      </c>
      <c r="W36" s="117" t="e">
        <f>AVERAGE(P36:R36)</f>
        <v>#DIV/0!</v>
      </c>
      <c r="X36" s="191"/>
      <c r="Y36" s="192"/>
    </row>
    <row r="37" spans="2:25" ht="40.5" customHeight="1" x14ac:dyDescent="0.3">
      <c r="B37" s="90" t="s">
        <v>95</v>
      </c>
      <c r="C37" s="26" t="s">
        <v>60</v>
      </c>
      <c r="D37" s="99" t="s">
        <v>54</v>
      </c>
      <c r="E37" s="98" t="s">
        <v>99</v>
      </c>
      <c r="F37" s="31"/>
      <c r="G37" s="32">
        <v>2.8500000000000001E-2</v>
      </c>
      <c r="H37" s="33">
        <v>2.7E-2</v>
      </c>
      <c r="I37" s="33">
        <v>2.7E-2</v>
      </c>
      <c r="J37" s="162"/>
      <c r="K37" s="162"/>
      <c r="L37" s="162"/>
      <c r="M37" s="162"/>
      <c r="N37" s="162"/>
      <c r="O37" s="162"/>
      <c r="P37" s="162"/>
      <c r="Q37" s="162"/>
      <c r="R37" s="163"/>
      <c r="S37" s="110"/>
      <c r="T37" s="112">
        <f>AVERAGE(G37:I37)</f>
        <v>2.75E-2</v>
      </c>
      <c r="U37" s="116" t="e">
        <f>AVERAGE(J37:L37)</f>
        <v>#DIV/0!</v>
      </c>
      <c r="V37" s="116" t="e">
        <f>AVERAGE(M37:O37)</f>
        <v>#DIV/0!</v>
      </c>
      <c r="W37" s="117" t="e">
        <f>AVERAGE(P37:R37)</f>
        <v>#DIV/0!</v>
      </c>
      <c r="X37" s="191"/>
      <c r="Y37" s="192"/>
    </row>
    <row r="38" spans="2:25" ht="54.75" customHeight="1" thickBot="1" x14ac:dyDescent="0.35">
      <c r="B38" s="90" t="s">
        <v>96</v>
      </c>
      <c r="C38" s="23" t="s">
        <v>61</v>
      </c>
      <c r="D38" s="99" t="s">
        <v>54</v>
      </c>
      <c r="E38" s="98" t="s">
        <v>77</v>
      </c>
      <c r="F38" s="31"/>
      <c r="G38" s="168" t="e">
        <f>0/0</f>
        <v>#DIV/0!</v>
      </c>
      <c r="H38" s="164" t="e">
        <f>0/0</f>
        <v>#DIV/0!</v>
      </c>
      <c r="I38" s="164" t="e">
        <f>0/0</f>
        <v>#DIV/0!</v>
      </c>
      <c r="J38" s="164"/>
      <c r="K38" s="164"/>
      <c r="L38" s="164"/>
      <c r="M38" s="164"/>
      <c r="N38" s="164"/>
      <c r="O38" s="164"/>
      <c r="P38" s="164"/>
      <c r="Q38" s="164"/>
      <c r="R38" s="165"/>
      <c r="S38" s="110"/>
      <c r="T38" s="134" t="e">
        <f>AVERAGE(G38:I38)</f>
        <v>#DIV/0!</v>
      </c>
      <c r="U38" s="120" t="e">
        <f>AVERAGE(J38:L38)</f>
        <v>#DIV/0!</v>
      </c>
      <c r="V38" s="120" t="e">
        <f>AVERAGE(M38:O38)</f>
        <v>#DIV/0!</v>
      </c>
      <c r="W38" s="121" t="e">
        <f>AVERAGE(P38:R38)</f>
        <v>#DIV/0!</v>
      </c>
      <c r="X38" s="193" t="s">
        <v>153</v>
      </c>
      <c r="Y38" s="194"/>
    </row>
  </sheetData>
  <mergeCells count="26">
    <mergeCell ref="X35:Y35"/>
    <mergeCell ref="X36:Y36"/>
    <mergeCell ref="X37:Y37"/>
    <mergeCell ref="X38:Y38"/>
    <mergeCell ref="X26:Y26"/>
    <mergeCell ref="X27:Y27"/>
    <mergeCell ref="X30:Y30"/>
    <mergeCell ref="X31:Y31"/>
    <mergeCell ref="X32:Y32"/>
    <mergeCell ref="X18:Y18"/>
    <mergeCell ref="X19:Y19"/>
    <mergeCell ref="X20:Y20"/>
    <mergeCell ref="X21:Y21"/>
    <mergeCell ref="X25:Y25"/>
    <mergeCell ref="X13:Y13"/>
    <mergeCell ref="X14:Y14"/>
    <mergeCell ref="X15:Y15"/>
    <mergeCell ref="X16:Y16"/>
    <mergeCell ref="X17:Y17"/>
    <mergeCell ref="B34:E34"/>
    <mergeCell ref="B4:W4"/>
    <mergeCell ref="G9:W9"/>
    <mergeCell ref="B23:E23"/>
    <mergeCell ref="B29:E29"/>
    <mergeCell ref="B7:E7"/>
    <mergeCell ref="B13:D13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Measures!G34:H34</xm:f>
              <xm:sqref>B34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" sqref="E4"/>
    </sheetView>
  </sheetViews>
  <sheetFormatPr defaultRowHeight="15" x14ac:dyDescent="0.25"/>
  <cols>
    <col min="1" max="1" width="5.42578125" bestFit="1" customWidth="1"/>
    <col min="2" max="2" width="44.7109375" style="152" customWidth="1"/>
    <col min="3" max="3" width="5.7109375" customWidth="1"/>
    <col min="4" max="4" width="7.7109375" hidden="1" customWidth="1"/>
    <col min="5" max="5" width="37.7109375" customWidth="1"/>
    <col min="6" max="6" width="72.7109375" customWidth="1"/>
    <col min="7" max="7" width="40.7109375" customWidth="1"/>
  </cols>
  <sheetData>
    <row r="1" spans="1:6" x14ac:dyDescent="0.25">
      <c r="A1" s="135" t="s">
        <v>101</v>
      </c>
      <c r="B1" s="136" t="s">
        <v>102</v>
      </c>
      <c r="C1" s="135" t="s">
        <v>103</v>
      </c>
      <c r="D1" s="135" t="s">
        <v>104</v>
      </c>
      <c r="E1" s="135" t="s">
        <v>105</v>
      </c>
      <c r="F1" s="135" t="s">
        <v>106</v>
      </c>
    </row>
    <row r="2" spans="1:6" ht="60.75" x14ac:dyDescent="0.25">
      <c r="A2" s="137" t="s">
        <v>107</v>
      </c>
      <c r="B2" s="138" t="s">
        <v>39</v>
      </c>
      <c r="C2" s="139" t="s">
        <v>40</v>
      </c>
      <c r="D2" s="140"/>
      <c r="E2" s="141"/>
      <c r="F2" s="142" t="s">
        <v>108</v>
      </c>
    </row>
    <row r="3" spans="1:6" ht="24.75" x14ac:dyDescent="0.25">
      <c r="A3" s="137" t="s">
        <v>109</v>
      </c>
      <c r="B3" s="138" t="s">
        <v>41</v>
      </c>
      <c r="C3" s="139" t="s">
        <v>40</v>
      </c>
      <c r="D3" s="140"/>
      <c r="E3" s="141"/>
      <c r="F3" s="142" t="s">
        <v>110</v>
      </c>
    </row>
    <row r="4" spans="1:6" ht="60.75" x14ac:dyDescent="0.25">
      <c r="A4" s="137" t="s">
        <v>111</v>
      </c>
      <c r="B4" s="138" t="s">
        <v>112</v>
      </c>
      <c r="C4" s="139" t="s">
        <v>40</v>
      </c>
      <c r="D4" s="140"/>
      <c r="E4" s="141"/>
      <c r="F4" s="142" t="s">
        <v>113</v>
      </c>
    </row>
    <row r="5" spans="1:6" ht="24.75" x14ac:dyDescent="0.25">
      <c r="A5" s="137" t="s">
        <v>114</v>
      </c>
      <c r="B5" s="138" t="s">
        <v>43</v>
      </c>
      <c r="C5" s="139" t="s">
        <v>40</v>
      </c>
      <c r="D5" s="140"/>
      <c r="E5" s="141"/>
      <c r="F5" s="142" t="s">
        <v>115</v>
      </c>
    </row>
    <row r="6" spans="1:6" ht="24" x14ac:dyDescent="0.25">
      <c r="A6" s="143" t="s">
        <v>116</v>
      </c>
      <c r="B6" s="144" t="s">
        <v>44</v>
      </c>
      <c r="C6" s="145" t="s">
        <v>40</v>
      </c>
      <c r="D6" s="140"/>
      <c r="E6" s="141"/>
      <c r="F6" s="141" t="s">
        <v>117</v>
      </c>
    </row>
    <row r="7" spans="1:6" x14ac:dyDescent="0.25">
      <c r="A7" s="137" t="s">
        <v>118</v>
      </c>
      <c r="B7" s="138" t="s">
        <v>45</v>
      </c>
      <c r="C7" s="139" t="s">
        <v>40</v>
      </c>
      <c r="D7" s="140"/>
      <c r="E7" s="141"/>
      <c r="F7" s="141" t="s">
        <v>119</v>
      </c>
    </row>
    <row r="8" spans="1:6" ht="24" x14ac:dyDescent="0.25">
      <c r="A8" s="143" t="s">
        <v>120</v>
      </c>
      <c r="B8" s="144" t="s">
        <v>46</v>
      </c>
      <c r="C8" s="145" t="s">
        <v>40</v>
      </c>
      <c r="D8" s="141"/>
      <c r="E8" s="141"/>
      <c r="F8" s="141" t="s">
        <v>117</v>
      </c>
    </row>
    <row r="9" spans="1:6" ht="36.75" x14ac:dyDescent="0.25">
      <c r="A9" s="137" t="s">
        <v>121</v>
      </c>
      <c r="B9" s="138" t="s">
        <v>47</v>
      </c>
      <c r="C9" s="139" t="s">
        <v>40</v>
      </c>
      <c r="D9" s="140"/>
      <c r="E9" s="141"/>
      <c r="F9" s="142" t="s">
        <v>122</v>
      </c>
    </row>
    <row r="10" spans="1:6" ht="24" x14ac:dyDescent="0.25">
      <c r="A10" s="143" t="s">
        <v>123</v>
      </c>
      <c r="B10" s="146" t="s">
        <v>49</v>
      </c>
      <c r="C10" s="147" t="s">
        <v>50</v>
      </c>
      <c r="D10" s="141"/>
      <c r="E10" s="141"/>
      <c r="F10" s="141" t="s">
        <v>117</v>
      </c>
    </row>
    <row r="11" spans="1:6" ht="24.75" x14ac:dyDescent="0.25">
      <c r="A11" s="137" t="s">
        <v>124</v>
      </c>
      <c r="B11" s="138" t="s">
        <v>51</v>
      </c>
      <c r="C11" s="148" t="s">
        <v>50</v>
      </c>
      <c r="D11" s="140"/>
      <c r="E11" s="141"/>
      <c r="F11" s="142" t="s">
        <v>125</v>
      </c>
    </row>
    <row r="12" spans="1:6" ht="36.75" x14ac:dyDescent="0.25">
      <c r="A12" s="137" t="s">
        <v>126</v>
      </c>
      <c r="B12" s="138" t="s">
        <v>52</v>
      </c>
      <c r="C12" s="148" t="s">
        <v>50</v>
      </c>
      <c r="D12" s="140"/>
      <c r="E12" s="141"/>
      <c r="F12" s="142" t="s">
        <v>127</v>
      </c>
    </row>
    <row r="13" spans="1:6" ht="36.75" x14ac:dyDescent="0.25">
      <c r="A13" s="137" t="s">
        <v>128</v>
      </c>
      <c r="B13" s="138" t="s">
        <v>129</v>
      </c>
      <c r="C13" s="148" t="s">
        <v>50</v>
      </c>
      <c r="D13" s="140"/>
      <c r="E13" s="141"/>
      <c r="F13" s="142" t="s">
        <v>130</v>
      </c>
    </row>
    <row r="14" spans="1:6" ht="36.75" x14ac:dyDescent="0.25">
      <c r="A14" s="137" t="s">
        <v>131</v>
      </c>
      <c r="B14" s="149" t="s">
        <v>132</v>
      </c>
      <c r="C14" s="150" t="s">
        <v>54</v>
      </c>
      <c r="D14" s="140"/>
      <c r="E14" s="142" t="s">
        <v>133</v>
      </c>
      <c r="F14" s="142" t="s">
        <v>134</v>
      </c>
    </row>
    <row r="15" spans="1:6" ht="48.75" x14ac:dyDescent="0.25">
      <c r="A15" s="137" t="s">
        <v>135</v>
      </c>
      <c r="B15" s="149" t="s">
        <v>55</v>
      </c>
      <c r="C15" s="150" t="s">
        <v>54</v>
      </c>
      <c r="D15" s="140"/>
      <c r="E15" s="142" t="s">
        <v>136</v>
      </c>
      <c r="F15" s="142" t="s">
        <v>137</v>
      </c>
    </row>
    <row r="16" spans="1:6" ht="24" x14ac:dyDescent="0.25">
      <c r="A16" s="143" t="s">
        <v>138</v>
      </c>
      <c r="B16" s="146" t="s">
        <v>56</v>
      </c>
      <c r="C16" s="147"/>
      <c r="D16" s="141"/>
      <c r="E16" s="141"/>
      <c r="F16" s="141" t="s">
        <v>117</v>
      </c>
    </row>
    <row r="17" spans="1:6" ht="120.75" x14ac:dyDescent="0.25">
      <c r="A17" s="137" t="s">
        <v>139</v>
      </c>
      <c r="B17" s="149" t="s">
        <v>58</v>
      </c>
      <c r="C17" s="148" t="s">
        <v>50</v>
      </c>
      <c r="D17" s="151"/>
      <c r="E17" s="142" t="s">
        <v>140</v>
      </c>
      <c r="F17" s="142" t="s">
        <v>141</v>
      </c>
    </row>
    <row r="18" spans="1:6" ht="60.75" x14ac:dyDescent="0.25">
      <c r="A18" s="137" t="s">
        <v>142</v>
      </c>
      <c r="B18" s="149" t="s">
        <v>59</v>
      </c>
      <c r="C18" s="148" t="s">
        <v>54</v>
      </c>
      <c r="D18" s="151"/>
      <c r="E18" s="142" t="s">
        <v>143</v>
      </c>
      <c r="F18" s="140" t="s">
        <v>144</v>
      </c>
    </row>
    <row r="19" spans="1:6" ht="108.75" x14ac:dyDescent="0.25">
      <c r="A19" s="137" t="s">
        <v>145</v>
      </c>
      <c r="B19" s="149" t="s">
        <v>60</v>
      </c>
      <c r="C19" s="148" t="s">
        <v>54</v>
      </c>
      <c r="D19" s="151"/>
      <c r="E19" s="142" t="s">
        <v>146</v>
      </c>
      <c r="F19" s="140" t="s">
        <v>144</v>
      </c>
    </row>
    <row r="20" spans="1:6" ht="36" x14ac:dyDescent="0.25">
      <c r="A20" s="143" t="s">
        <v>147</v>
      </c>
      <c r="B20" s="146" t="s">
        <v>61</v>
      </c>
      <c r="C20" s="147" t="s">
        <v>54</v>
      </c>
      <c r="D20" s="141"/>
      <c r="E20" s="141"/>
      <c r="F20" s="141" t="s">
        <v>117</v>
      </c>
    </row>
  </sheetData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c60094c1-103e-4691-ab6b-603e2df31610">
      <Terms xmlns="http://schemas.microsoft.com/office/infopath/2007/PartnerControls"/>
    </lcf76f155ced4ddcb4097134ff3c332f>
    <TaxCatchAll xmlns="6584e5a5-4f8c-4090-b1cd-fba3d2dfea20" xsi:nil="true"/>
    <Comments xmlns="c60094c1-103e-4691-ab6b-603e2df316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0C51B8E2DA041A7C716FE977D1AD9" ma:contentTypeVersion="21" ma:contentTypeDescription="Create a new document." ma:contentTypeScope="" ma:versionID="fcaf167f4394b70ee19fae2e9b04b03e">
  <xsd:schema xmlns:xsd="http://www.w3.org/2001/XMLSchema" xmlns:xs="http://www.w3.org/2001/XMLSchema" xmlns:p="http://schemas.microsoft.com/office/2006/metadata/properties" xmlns:ns1="http://schemas.microsoft.com/sharepoint/v3" xmlns:ns2="c60094c1-103e-4691-ab6b-603e2df31610" xmlns:ns3="6584e5a5-4f8c-4090-b1cd-fba3d2dfea20" targetNamespace="http://schemas.microsoft.com/office/2006/metadata/properties" ma:root="true" ma:fieldsID="d61e474eca3b8a6095588212261cde2d" ns1:_="" ns2:_="" ns3:_="">
    <xsd:import namespace="http://schemas.microsoft.com/sharepoint/v3"/>
    <xsd:import namespace="c60094c1-103e-4691-ab6b-603e2df31610"/>
    <xsd:import namespace="6584e5a5-4f8c-4090-b1cd-fba3d2dfe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094c1-103e-4691-ab6b-603e2df316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4e5a5-4f8c-4090-b1cd-fba3d2dfe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48d52c1-7527-4a94-b048-d2193521e279}" ma:internalName="TaxCatchAll" ma:showField="CatchAllData" ma:web="6584e5a5-4f8c-4090-b1cd-fba3d2dfea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2EC765-1218-43EB-90C6-F22EFC22A2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65A58-C997-4144-AAB3-FE410D6E68A7}">
  <ds:schemaRefs>
    <ds:schemaRef ds:uri="http://schemas.microsoft.com/sharepoint/v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c60094c1-103e-4691-ab6b-603e2df31610"/>
    <ds:schemaRef ds:uri="http://schemas.openxmlformats.org/package/2006/metadata/core-properties"/>
    <ds:schemaRef ds:uri="http://schemas.microsoft.com/office/2006/documentManagement/types"/>
    <ds:schemaRef ds:uri="6584e5a5-4f8c-4090-b1cd-fba3d2dfea2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60FF94-601F-42EC-A551-8AB8A0108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0094c1-103e-4691-ab6b-603e2df31610"/>
    <ds:schemaRef ds:uri="6584e5a5-4f8c-4090-b1cd-fba3d2dfe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ReportingTimetable</vt:lpstr>
      <vt:lpstr>Measures</vt:lpstr>
      <vt:lpstr>ELFT Business Rules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Vivien Obiagwu</dc:creator>
  <cp:keywords/>
  <dc:description/>
  <cp:lastModifiedBy>Uddin Kutub</cp:lastModifiedBy>
  <cp:revision/>
  <dcterms:created xsi:type="dcterms:W3CDTF">2023-07-07T10:17:58Z</dcterms:created>
  <dcterms:modified xsi:type="dcterms:W3CDTF">2024-07-25T14:21:51Z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0x010100D2E73684EE2C4040BD7B6D438CA26D05</vt:lpwstr>
  </property>
  <property fmtid="{D5CDD505-2E9C-101B-9397-08002B2CF9AE}" pid="3" name="MediaServiceImageTags">
    <vt:lpwstr/>
  </property>
</Properties>
</file>