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hs.sharepoint.com/sites/msteams_bcc2ab/Shared Documents/General/Intranet/INTRANET PAGES/Trust Intranet/To be uploaded/"/>
    </mc:Choice>
  </mc:AlternateContent>
  <bookViews>
    <workbookView xWindow="0" yWindow="0" windowWidth="16460" windowHeight="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" l="1"/>
  <c r="AC20" i="1"/>
  <c r="AB21" i="1"/>
  <c r="AC21" i="1"/>
  <c r="AB22" i="1"/>
  <c r="AC22" i="1"/>
  <c r="AB23" i="1"/>
  <c r="AC23" i="1"/>
  <c r="AB24" i="1"/>
  <c r="AC24" i="1"/>
  <c r="AB25" i="1"/>
  <c r="AC25" i="1"/>
  <c r="AB26" i="1"/>
  <c r="AC26" i="1"/>
  <c r="AB27" i="1"/>
  <c r="AC27" i="1"/>
  <c r="AB28" i="1"/>
  <c r="AC28" i="1"/>
  <c r="AB29" i="1"/>
  <c r="AC29" i="1"/>
  <c r="AB30" i="1"/>
  <c r="AC30" i="1"/>
  <c r="AA21" i="1"/>
  <c r="AA22" i="1"/>
  <c r="AA23" i="1"/>
  <c r="AA24" i="1"/>
  <c r="AA25" i="1"/>
  <c r="AA26" i="1"/>
  <c r="AA27" i="1"/>
  <c r="AA28" i="1"/>
  <c r="AA29" i="1"/>
  <c r="AA30" i="1"/>
  <c r="AA20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T21" i="1"/>
  <c r="T22" i="1"/>
  <c r="T23" i="1"/>
  <c r="T24" i="1"/>
  <c r="T25" i="1"/>
  <c r="T26" i="1"/>
  <c r="T27" i="1"/>
  <c r="T28" i="1"/>
  <c r="T29" i="1"/>
  <c r="T30" i="1"/>
  <c r="T20" i="1"/>
  <c r="N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M21" i="1"/>
  <c r="M22" i="1"/>
  <c r="M23" i="1"/>
  <c r="M24" i="1"/>
  <c r="M25" i="1"/>
  <c r="M26" i="1"/>
  <c r="M27" i="1"/>
  <c r="M28" i="1"/>
  <c r="M29" i="1"/>
  <c r="M30" i="1"/>
  <c r="M20" i="1"/>
  <c r="O20" i="1" s="1"/>
  <c r="H21" i="1"/>
  <c r="H22" i="1"/>
  <c r="H23" i="1"/>
  <c r="H24" i="1"/>
  <c r="H25" i="1"/>
  <c r="H26" i="1"/>
  <c r="H27" i="1"/>
  <c r="H28" i="1"/>
  <c r="H29" i="1"/>
  <c r="H30" i="1"/>
  <c r="H20" i="1"/>
  <c r="B30" i="1" l="1"/>
  <c r="C30" i="1" s="1"/>
  <c r="D30" i="1" s="1"/>
  <c r="B29" i="1"/>
  <c r="C29" i="1" s="1"/>
  <c r="D29" i="1" s="1"/>
  <c r="B13" i="1" l="1"/>
  <c r="C13" i="1" s="1"/>
  <c r="T13" i="1" s="1"/>
  <c r="B14" i="1"/>
  <c r="C14" i="1" s="1"/>
  <c r="B15" i="1"/>
  <c r="C15" i="1" s="1"/>
  <c r="AA15" i="1" s="1"/>
  <c r="B16" i="1"/>
  <c r="C16" i="1" s="1"/>
  <c r="AA16" i="1" s="1"/>
  <c r="B17" i="1"/>
  <c r="C17" i="1" s="1"/>
  <c r="T17" i="1" s="1"/>
  <c r="B20" i="1"/>
  <c r="C20" i="1" s="1"/>
  <c r="B21" i="1"/>
  <c r="C21" i="1" s="1"/>
  <c r="D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AA14" i="1" l="1"/>
  <c r="M14" i="1"/>
  <c r="D25" i="1"/>
  <c r="H14" i="1"/>
  <c r="D14" i="1"/>
  <c r="T16" i="1"/>
  <c r="T15" i="1"/>
  <c r="T14" i="1"/>
  <c r="D17" i="1"/>
  <c r="U17" i="1" s="1"/>
  <c r="V17" i="1" s="1"/>
  <c r="H17" i="1"/>
  <c r="M17" i="1"/>
  <c r="AA17" i="1"/>
  <c r="M13" i="1"/>
  <c r="D13" i="1"/>
  <c r="U13" i="1" s="1"/>
  <c r="V13" i="1" s="1"/>
  <c r="H13" i="1"/>
  <c r="AA13" i="1"/>
  <c r="M15" i="1"/>
  <c r="H15" i="1"/>
  <c r="D15" i="1"/>
  <c r="U15" i="1" s="1"/>
  <c r="H16" i="1"/>
  <c r="D16" i="1"/>
  <c r="U16" i="1" s="1"/>
  <c r="M16" i="1"/>
  <c r="D22" i="1"/>
  <c r="D26" i="1"/>
  <c r="D27" i="1"/>
  <c r="D23" i="1"/>
  <c r="D20" i="1"/>
  <c r="D28" i="1"/>
  <c r="D24" i="1"/>
  <c r="B8" i="1"/>
  <c r="C8" i="1" s="1"/>
  <c r="T8" i="1" s="1"/>
  <c r="B7" i="1"/>
  <c r="C7" i="1" s="1"/>
  <c r="T7" i="1" s="1"/>
  <c r="B6" i="1"/>
  <c r="C6" i="1" s="1"/>
  <c r="T6" i="1" s="1"/>
  <c r="B5" i="1"/>
  <c r="C5" i="1" s="1"/>
  <c r="T5" i="1" s="1"/>
  <c r="B4" i="1"/>
  <c r="C4" i="1" s="1"/>
  <c r="N14" i="1" l="1"/>
  <c r="O14" i="1" s="1"/>
  <c r="U14" i="1"/>
  <c r="V14" i="1" s="1"/>
  <c r="V15" i="1"/>
  <c r="AA4" i="1"/>
  <c r="T4" i="1"/>
  <c r="AB14" i="1"/>
  <c r="AC14" i="1" s="1"/>
  <c r="V16" i="1"/>
  <c r="N13" i="1"/>
  <c r="O13" i="1" s="1"/>
  <c r="AB13" i="1"/>
  <c r="AC13" i="1" s="1"/>
  <c r="AB15" i="1"/>
  <c r="AC15" i="1" s="1"/>
  <c r="N15" i="1"/>
  <c r="O15" i="1" s="1"/>
  <c r="N16" i="1"/>
  <c r="O16" i="1" s="1"/>
  <c r="AB16" i="1"/>
  <c r="AC16" i="1" s="1"/>
  <c r="N17" i="1"/>
  <c r="O17" i="1" s="1"/>
  <c r="AB17" i="1"/>
  <c r="AC17" i="1" s="1"/>
  <c r="AA5" i="1"/>
  <c r="M5" i="1"/>
  <c r="AA6" i="1"/>
  <c r="M6" i="1"/>
  <c r="AA7" i="1"/>
  <c r="M7" i="1"/>
  <c r="AA8" i="1"/>
  <c r="M8" i="1"/>
  <c r="H8" i="1"/>
  <c r="D8" i="1"/>
  <c r="H6" i="1"/>
  <c r="D6" i="1"/>
  <c r="M4" i="1"/>
  <c r="H4" i="1"/>
  <c r="D4" i="1"/>
  <c r="D5" i="1"/>
  <c r="H5" i="1"/>
  <c r="D7" i="1"/>
  <c r="H7" i="1"/>
  <c r="N8" i="1" l="1"/>
  <c r="O8" i="1" s="1"/>
  <c r="U8" i="1"/>
  <c r="V8" i="1" s="1"/>
  <c r="N7" i="1"/>
  <c r="O7" i="1" s="1"/>
  <c r="U7" i="1"/>
  <c r="V7" i="1" s="1"/>
  <c r="N5" i="1"/>
  <c r="O5" i="1" s="1"/>
  <c r="U5" i="1"/>
  <c r="V5" i="1" s="1"/>
  <c r="N6" i="1"/>
  <c r="O6" i="1" s="1"/>
  <c r="U6" i="1"/>
  <c r="V6" i="1" s="1"/>
  <c r="U4" i="1"/>
  <c r="V4" i="1" s="1"/>
  <c r="AB4" i="1"/>
  <c r="AC4" i="1" s="1"/>
  <c r="N4" i="1"/>
  <c r="O4" i="1" s="1"/>
  <c r="AB5" i="1"/>
  <c r="AC5" i="1" s="1"/>
  <c r="AB6" i="1"/>
  <c r="AC6" i="1" s="1"/>
  <c r="AB7" i="1"/>
  <c r="AC7" i="1" s="1"/>
  <c r="AB8" i="1"/>
  <c r="AC8" i="1" s="1"/>
</calcChain>
</file>

<file path=xl/sharedStrings.xml><?xml version="1.0" encoding="utf-8"?>
<sst xmlns="http://schemas.openxmlformats.org/spreadsheetml/2006/main" count="88" uniqueCount="32">
  <si>
    <t>Consultants</t>
  </si>
  <si>
    <t xml:space="preserve">Annual Salary </t>
  </si>
  <si>
    <t xml:space="preserve">PA Rate      @ 4 hours              </t>
  </si>
  <si>
    <t xml:space="preserve">Hourly Standard Rates            worked between 0700 and 1900 </t>
  </si>
  <si>
    <t xml:space="preserve">Hourly Premium Rates                                         worked between 1900 - 0700 </t>
  </si>
  <si>
    <t>Date</t>
  </si>
  <si>
    <t>Number of sites                                                                                                            1 site requested to be covered  = £250                                                                       2 + sites requested to be covered = £500</t>
  </si>
  <si>
    <t>Date TOIL Accrued</t>
  </si>
  <si>
    <t>Total TOIL being applied for</t>
  </si>
  <si>
    <t>Hybrid of both to be discussed and agreed with MD/CD</t>
  </si>
  <si>
    <r>
      <t xml:space="preserve">Standard rate                                       </t>
    </r>
    <r>
      <rPr>
        <b/>
        <u/>
        <sz val="11"/>
        <color theme="1"/>
        <rFont val="Calibri"/>
        <family val="2"/>
        <scheme val="minor"/>
      </rPr>
      <t xml:space="preserve">  </t>
    </r>
    <r>
      <rPr>
        <b/>
        <i/>
        <u/>
        <sz val="11"/>
        <color theme="1"/>
        <rFont val="Calibri"/>
        <family val="2"/>
        <scheme val="minor"/>
      </rPr>
      <t>insert number of hours rounded worked to the nearest 15 mins</t>
    </r>
  </si>
  <si>
    <t xml:space="preserve"> Total                          (3 x standard hours worked)</t>
  </si>
  <si>
    <r>
      <t xml:space="preserve">Standard rate                           1700 to 1900                   </t>
    </r>
    <r>
      <rPr>
        <b/>
        <u/>
        <sz val="11"/>
        <color theme="1"/>
        <rFont val="Calibri"/>
        <family val="2"/>
        <scheme val="minor"/>
      </rPr>
      <t xml:space="preserve">  </t>
    </r>
    <r>
      <rPr>
        <b/>
        <i/>
        <u/>
        <sz val="11"/>
        <color theme="1"/>
        <rFont val="Calibri"/>
        <family val="2"/>
        <scheme val="minor"/>
      </rPr>
      <t>insert number of hours worked</t>
    </r>
  </si>
  <si>
    <t>Total Premium Rate                           (3 x Premium hours worked)</t>
  </si>
  <si>
    <t>Total</t>
  </si>
  <si>
    <r>
      <t xml:space="preserve"> Preimum rate                                    2100 to 0700                   </t>
    </r>
    <r>
      <rPr>
        <b/>
        <i/>
        <u/>
        <sz val="11"/>
        <color theme="1"/>
        <rFont val="Calibri"/>
        <family val="2"/>
        <scheme val="minor"/>
      </rPr>
      <t xml:space="preserve">  Insert number of hours worked</t>
    </r>
  </si>
  <si>
    <t>Amount</t>
  </si>
  <si>
    <t>TOIL to be taken withing 3 months of accruing</t>
  </si>
  <si>
    <t>Enter amount</t>
  </si>
  <si>
    <t xml:space="preserve">Premium Time = 1 hour worked = 1 PA (TOIL) </t>
  </si>
  <si>
    <t>Standard Time = 1 hour worked = 0.75 PA (TOIL)</t>
  </si>
  <si>
    <t>SASG</t>
  </si>
  <si>
    <t>2021 Contract</t>
  </si>
  <si>
    <t>Number of sites                                                                                                            1 site requested to be covered  = £250                                                                       2 sites requested to be covered = £500</t>
  </si>
  <si>
    <t>2008 Contract</t>
  </si>
  <si>
    <t xml:space="preserve">Day Time (0900 to 1700)                                                                                                               </t>
  </si>
  <si>
    <t xml:space="preserve">Weekday Nights (2100-0930)                                           </t>
  </si>
  <si>
    <r>
      <t xml:space="preserve"> Preimum rate                                    1900 to 2130                   </t>
    </r>
    <r>
      <rPr>
        <b/>
        <i/>
        <u/>
        <sz val="11"/>
        <color theme="1"/>
        <rFont val="Calibri"/>
        <family val="2"/>
        <scheme val="minor"/>
      </rPr>
      <t xml:space="preserve">  Insert number of hours worked</t>
    </r>
  </si>
  <si>
    <t xml:space="preserve">Weekdays Late  (1700 - 2130)                                      </t>
  </si>
  <si>
    <t xml:space="preserve">Weekdays Late Shift (1700 - 2130)                                      </t>
  </si>
  <si>
    <t>Twillight Shifts 1700 to 2300</t>
  </si>
  <si>
    <r>
      <t xml:space="preserve"> Preimum rate                                    1900 to 2300                   </t>
    </r>
    <r>
      <rPr>
        <b/>
        <i/>
        <u/>
        <sz val="11"/>
        <color theme="1"/>
        <rFont val="Calibri"/>
        <family val="2"/>
        <scheme val="minor"/>
      </rPr>
      <t xml:space="preserve">  Insert number of hours worked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</si>
</sst>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6" fontId="0" fillId="4" borderId="14" xfId="0" applyNumberFormat="1" applyFill="1" applyBorder="1" applyAlignment="1">
      <alignment horizontal="center"/>
    </xf>
    <xf numFmtId="8" fontId="0" fillId="4" borderId="28" xfId="0" applyNumberFormat="1" applyFill="1" applyBorder="1" applyAlignment="1">
      <alignment horizontal="left"/>
    </xf>
    <xf numFmtId="8" fontId="0" fillId="4" borderId="16" xfId="0" applyNumberFormat="1" applyFill="1" applyBorder="1"/>
    <xf numFmtId="8" fontId="0" fillId="3" borderId="0" xfId="0" applyNumberFormat="1" applyFill="1" applyBorder="1"/>
    <xf numFmtId="8" fontId="0" fillId="5" borderId="16" xfId="0" applyNumberFormat="1" applyFill="1" applyBorder="1"/>
    <xf numFmtId="2" fontId="0" fillId="3" borderId="5" xfId="0" applyNumberFormat="1" applyFill="1" applyBorder="1"/>
    <xf numFmtId="2" fontId="0" fillId="3" borderId="0" xfId="0" applyNumberFormat="1" applyFill="1" applyBorder="1"/>
    <xf numFmtId="0" fontId="0" fillId="0" borderId="15" xfId="0" applyBorder="1"/>
    <xf numFmtId="8" fontId="0" fillId="5" borderId="28" xfId="0" applyNumberFormat="1" applyFill="1" applyBorder="1"/>
    <xf numFmtId="0" fontId="1" fillId="3" borderId="2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0" fillId="3" borderId="15" xfId="0" applyNumberFormat="1" applyFill="1" applyBorder="1"/>
    <xf numFmtId="2" fontId="0" fillId="0" borderId="28" xfId="0" applyNumberFormat="1" applyBorder="1"/>
    <xf numFmtId="2" fontId="0" fillId="6" borderId="16" xfId="0" applyNumberFormat="1" applyFill="1" applyBorder="1"/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0" fillId="3" borderId="0" xfId="0" applyFill="1"/>
    <xf numFmtId="8" fontId="0" fillId="5" borderId="33" xfId="0" applyNumberFormat="1" applyFill="1" applyBorder="1"/>
    <xf numFmtId="2" fontId="0" fillId="3" borderId="35" xfId="0" applyNumberFormat="1" applyFill="1" applyBorder="1"/>
    <xf numFmtId="2" fontId="0" fillId="0" borderId="32" xfId="0" applyNumberFormat="1" applyBorder="1"/>
    <xf numFmtId="0" fontId="0" fillId="0" borderId="35" xfId="0" applyBorder="1"/>
    <xf numFmtId="8" fontId="0" fillId="5" borderId="32" xfId="0" applyNumberFormat="1" applyFill="1" applyBorder="1"/>
    <xf numFmtId="8" fontId="0" fillId="3" borderId="0" xfId="0" applyNumberFormat="1" applyFill="1" applyBorder="1" applyAlignment="1">
      <alignment horizontal="left"/>
    </xf>
    <xf numFmtId="8" fontId="0" fillId="3" borderId="0" xfId="0" applyNumberFormat="1" applyFill="1" applyAlignment="1">
      <alignment horizontal="left"/>
    </xf>
    <xf numFmtId="0" fontId="5" fillId="7" borderId="4" xfId="0" applyFont="1" applyFill="1" applyBorder="1"/>
    <xf numFmtId="8" fontId="2" fillId="3" borderId="0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6" fontId="0" fillId="7" borderId="14" xfId="0" applyNumberFormat="1" applyFill="1" applyBorder="1"/>
    <xf numFmtId="8" fontId="0" fillId="7" borderId="28" xfId="0" applyNumberFormat="1" applyFill="1" applyBorder="1"/>
    <xf numFmtId="2" fontId="0" fillId="0" borderId="36" xfId="0" applyNumberFormat="1" applyBorder="1"/>
    <xf numFmtId="0" fontId="6" fillId="0" borderId="0" xfId="0" applyFont="1" applyBorder="1" applyAlignment="1">
      <alignment horizontal="center" vertical="center" wrapText="1"/>
    </xf>
    <xf numFmtId="2" fontId="0" fillId="0" borderId="37" xfId="0" applyNumberFormat="1" applyBorder="1"/>
    <xf numFmtId="0" fontId="0" fillId="3" borderId="0" xfId="0" applyFill="1" applyAlignment="1">
      <alignment vertical="center"/>
    </xf>
    <xf numFmtId="0" fontId="0" fillId="0" borderId="33" xfId="0" applyBorder="1"/>
    <xf numFmtId="0" fontId="5" fillId="7" borderId="38" xfId="0" applyFont="1" applyFill="1" applyBorder="1"/>
    <xf numFmtId="0" fontId="2" fillId="3" borderId="0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0" fillId="3" borderId="15" xfId="0" applyNumberFormat="1" applyFill="1" applyBorder="1"/>
    <xf numFmtId="164" fontId="0" fillId="3" borderId="35" xfId="0" applyNumberFormat="1" applyFill="1" applyBorder="1"/>
    <xf numFmtId="14" fontId="0" fillId="3" borderId="29" xfId="0" applyNumberFormat="1" applyFill="1" applyBorder="1"/>
    <xf numFmtId="14" fontId="0" fillId="3" borderId="34" xfId="0" applyNumberFormat="1" applyFill="1" applyBorder="1"/>
    <xf numFmtId="8" fontId="0" fillId="5" borderId="24" xfId="0" applyNumberFormat="1" applyFill="1" applyBorder="1"/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2" fontId="0" fillId="5" borderId="42" xfId="0" applyNumberFormat="1" applyFill="1" applyBorder="1"/>
    <xf numFmtId="165" fontId="0" fillId="6" borderId="28" xfId="0" applyNumberFormat="1" applyFill="1" applyBorder="1"/>
    <xf numFmtId="165" fontId="0" fillId="6" borderId="32" xfId="0" applyNumberFormat="1" applyFill="1" applyBorder="1"/>
    <xf numFmtId="1" fontId="0" fillId="3" borderId="29" xfId="0" applyNumberFormat="1" applyFill="1" applyBorder="1"/>
    <xf numFmtId="1" fontId="0" fillId="3" borderId="28" xfId="0" applyNumberFormat="1" applyFill="1" applyBorder="1"/>
    <xf numFmtId="1" fontId="0" fillId="3" borderId="32" xfId="0" applyNumberFormat="1" applyFill="1" applyBorder="1"/>
    <xf numFmtId="1" fontId="0" fillId="3" borderId="42" xfId="0" applyNumberFormat="1" applyFill="1" applyBorder="1"/>
    <xf numFmtId="0" fontId="1" fillId="5" borderId="26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165" fontId="0" fillId="6" borderId="30" xfId="0" applyNumberFormat="1" applyFill="1" applyBorder="1"/>
    <xf numFmtId="165" fontId="0" fillId="6" borderId="29" xfId="0" applyNumberFormat="1" applyFill="1" applyBorder="1"/>
    <xf numFmtId="165" fontId="0" fillId="6" borderId="16" xfId="0" applyNumberFormat="1" applyFill="1" applyBorder="1"/>
    <xf numFmtId="165" fontId="0" fillId="6" borderId="33" xfId="0" applyNumberFormat="1" applyFill="1" applyBorder="1"/>
    <xf numFmtId="2" fontId="0" fillId="3" borderId="23" xfId="0" applyNumberFormat="1" applyFill="1" applyBorder="1"/>
    <xf numFmtId="2" fontId="0" fillId="0" borderId="42" xfId="0" applyNumberFormat="1" applyBorder="1"/>
    <xf numFmtId="165" fontId="0" fillId="6" borderId="24" xfId="0" applyNumberFormat="1" applyFill="1" applyBorder="1"/>
    <xf numFmtId="1" fontId="0" fillId="3" borderId="23" xfId="0" applyNumberFormat="1" applyFill="1" applyBorder="1"/>
    <xf numFmtId="1" fontId="0" fillId="3" borderId="15" xfId="0" applyNumberFormat="1" applyFill="1" applyBorder="1"/>
    <xf numFmtId="1" fontId="0" fillId="3" borderId="35" xfId="0" applyNumberFormat="1" applyFill="1" applyBorder="1"/>
    <xf numFmtId="0" fontId="1" fillId="6" borderId="7" xfId="0" applyFont="1" applyFill="1" applyBorder="1" applyAlignment="1">
      <alignment horizontal="center" vertical="center" wrapText="1"/>
    </xf>
    <xf numFmtId="165" fontId="0" fillId="6" borderId="17" xfId="0" applyNumberFormat="1" applyFill="1" applyBorder="1"/>
    <xf numFmtId="14" fontId="0" fillId="3" borderId="17" xfId="0" applyNumberFormat="1" applyFill="1" applyBorder="1"/>
    <xf numFmtId="164" fontId="0" fillId="3" borderId="23" xfId="0" applyNumberFormat="1" applyFill="1" applyBorder="1"/>
    <xf numFmtId="165" fontId="0" fillId="3" borderId="0" xfId="0" applyNumberForma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4" xfId="0" applyFont="1" applyFill="1" applyBorder="1" applyAlignment="1">
      <alignment horizontal="center" vertical="center" wrapText="1"/>
    </xf>
    <xf numFmtId="165" fontId="0" fillId="6" borderId="42" xfId="0" applyNumberFormat="1" applyFill="1" applyBorder="1"/>
    <xf numFmtId="0" fontId="1" fillId="6" borderId="43" xfId="0" applyFont="1" applyFill="1" applyBorder="1" applyAlignment="1">
      <alignment horizontal="center" vertical="center" wrapText="1"/>
    </xf>
    <xf numFmtId="165" fontId="0" fillId="6" borderId="40" xfId="0" applyNumberFormat="1" applyFill="1" applyBorder="1"/>
    <xf numFmtId="0" fontId="1" fillId="6" borderId="1" xfId="0" applyFont="1" applyFill="1" applyBorder="1" applyAlignment="1">
      <alignment horizontal="center" vertical="center" wrapText="1"/>
    </xf>
    <xf numFmtId="165" fontId="0" fillId="6" borderId="45" xfId="0" applyNumberFormat="1" applyFill="1" applyBorder="1"/>
    <xf numFmtId="165" fontId="0" fillId="6" borderId="41" xfId="0" applyNumberFormat="1" applyFill="1" applyBorder="1"/>
    <xf numFmtId="8" fontId="0" fillId="6" borderId="16" xfId="0" applyNumberFormat="1" applyFill="1" applyBorder="1"/>
    <xf numFmtId="8" fontId="0" fillId="6" borderId="24" xfId="0" applyNumberFormat="1" applyFill="1" applyBorder="1"/>
    <xf numFmtId="2" fontId="0" fillId="6" borderId="42" xfId="0" applyNumberFormat="1" applyFill="1" applyBorder="1"/>
    <xf numFmtId="2" fontId="0" fillId="6" borderId="28" xfId="0" applyNumberFormat="1" applyFill="1" applyBorder="1"/>
    <xf numFmtId="1" fontId="0" fillId="3" borderId="17" xfId="0" applyNumberFormat="1" applyFill="1" applyBorder="1"/>
    <xf numFmtId="1" fontId="0" fillId="0" borderId="23" xfId="0" applyNumberFormat="1" applyBorder="1"/>
    <xf numFmtId="1" fontId="0" fillId="0" borderId="15" xfId="0" applyNumberFormat="1" applyBorder="1"/>
    <xf numFmtId="1" fontId="0" fillId="0" borderId="35" xfId="0" applyNumberFormat="1" applyBorder="1"/>
    <xf numFmtId="166" fontId="0" fillId="3" borderId="28" xfId="0" applyNumberFormat="1" applyFill="1" applyBorder="1"/>
    <xf numFmtId="3" fontId="0" fillId="3" borderId="25" xfId="0" applyNumberFormat="1" applyFill="1" applyBorder="1"/>
    <xf numFmtId="3" fontId="0" fillId="3" borderId="36" xfId="0" applyNumberFormat="1" applyFill="1" applyBorder="1"/>
    <xf numFmtId="166" fontId="0" fillId="3" borderId="37" xfId="0" applyNumberFormat="1" applyFill="1" applyBorder="1"/>
    <xf numFmtId="2" fontId="0" fillId="6" borderId="14" xfId="0" applyNumberFormat="1" applyFill="1" applyBorder="1"/>
    <xf numFmtId="2" fontId="0" fillId="6" borderId="55" xfId="0" applyNumberFormat="1" applyFill="1" applyBorder="1"/>
    <xf numFmtId="2" fontId="0" fillId="6" borderId="24" xfId="0" applyNumberFormat="1" applyFill="1" applyBorder="1"/>
    <xf numFmtId="1" fontId="0" fillId="3" borderId="25" xfId="0" applyNumberFormat="1" applyFill="1" applyBorder="1"/>
    <xf numFmtId="1" fontId="1" fillId="3" borderId="28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Border="1" applyAlignment="1">
      <alignment horizontal="center" vertical="center" wrapText="1"/>
    </xf>
    <xf numFmtId="165" fontId="0" fillId="6" borderId="14" xfId="0" applyNumberFormat="1" applyFill="1" applyBorder="1"/>
    <xf numFmtId="165" fontId="0" fillId="6" borderId="31" xfId="0" applyNumberFormat="1" applyFill="1" applyBorder="1"/>
    <xf numFmtId="165" fontId="0" fillId="6" borderId="55" xfId="0" applyNumberFormat="1" applyFill="1" applyBorder="1"/>
    <xf numFmtId="14" fontId="0" fillId="3" borderId="4" xfId="0" applyNumberFormat="1" applyFill="1" applyBorder="1"/>
    <xf numFmtId="14" fontId="0" fillId="3" borderId="14" xfId="0" applyNumberFormat="1" applyFill="1" applyBorder="1"/>
    <xf numFmtId="14" fontId="0" fillId="3" borderId="31" xfId="0" applyNumberFormat="1" applyFill="1" applyBorder="1"/>
    <xf numFmtId="14" fontId="1" fillId="0" borderId="14" xfId="0" applyNumberFormat="1" applyFont="1" applyBorder="1" applyAlignment="1">
      <alignment horizontal="center" vertical="center" wrapText="1"/>
    </xf>
    <xf numFmtId="14" fontId="0" fillId="3" borderId="0" xfId="0" applyNumberFormat="1" applyFill="1"/>
    <xf numFmtId="14" fontId="1" fillId="0" borderId="26" xfId="0" applyNumberFormat="1" applyFont="1" applyBorder="1" applyAlignment="1">
      <alignment horizontal="center" vertical="center" wrapText="1"/>
    </xf>
    <xf numFmtId="14" fontId="0" fillId="0" borderId="34" xfId="0" applyNumberFormat="1" applyBorder="1"/>
    <xf numFmtId="0" fontId="1" fillId="0" borderId="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0" fillId="0" borderId="16" xfId="0" applyBorder="1"/>
    <xf numFmtId="14" fontId="1" fillId="0" borderId="30" xfId="0" applyNumberFormat="1" applyFont="1" applyBorder="1" applyAlignment="1">
      <alignment horizontal="center" vertical="center" wrapText="1"/>
    </xf>
    <xf numFmtId="14" fontId="0" fillId="0" borderId="29" xfId="0" applyNumberFormat="1" applyBorder="1"/>
    <xf numFmtId="14" fontId="0" fillId="3" borderId="30" xfId="0" applyNumberFormat="1" applyFill="1" applyBorder="1"/>
    <xf numFmtId="6" fontId="0" fillId="7" borderId="54" xfId="0" applyNumberFormat="1" applyFill="1" applyBorder="1"/>
    <xf numFmtId="6" fontId="0" fillId="2" borderId="28" xfId="0" applyNumberFormat="1" applyFill="1" applyBorder="1"/>
    <xf numFmtId="8" fontId="0" fillId="4" borderId="50" xfId="0" applyNumberFormat="1" applyFill="1" applyBorder="1" applyAlignment="1">
      <alignment horizontal="left"/>
    </xf>
    <xf numFmtId="8" fontId="0" fillId="7" borderId="50" xfId="0" applyNumberFormat="1" applyFill="1" applyBorder="1"/>
    <xf numFmtId="8" fontId="0" fillId="4" borderId="52" xfId="0" applyNumberFormat="1" applyFill="1" applyBorder="1"/>
    <xf numFmtId="8" fontId="0" fillId="4" borderId="28" xfId="0" applyNumberFormat="1" applyFill="1" applyBorder="1"/>
    <xf numFmtId="14" fontId="0" fillId="8" borderId="29" xfId="0" applyNumberFormat="1" applyFill="1" applyBorder="1"/>
    <xf numFmtId="164" fontId="0" fillId="8" borderId="15" xfId="0" applyNumberFormat="1" applyFill="1" applyBorder="1"/>
    <xf numFmtId="8" fontId="0" fillId="8" borderId="16" xfId="0" applyNumberFormat="1" applyFill="1" applyBorder="1"/>
    <xf numFmtId="14" fontId="0" fillId="8" borderId="48" xfId="0" applyNumberFormat="1" applyFill="1" applyBorder="1"/>
    <xf numFmtId="164" fontId="0" fillId="8" borderId="51" xfId="0" applyNumberFormat="1" applyFill="1" applyBorder="1"/>
    <xf numFmtId="8" fontId="0" fillId="8" borderId="52" xfId="0" applyNumberFormat="1" applyFill="1" applyBorder="1"/>
    <xf numFmtId="2" fontId="0" fillId="8" borderId="15" xfId="0" applyNumberFormat="1" applyFill="1" applyBorder="1"/>
    <xf numFmtId="2" fontId="0" fillId="8" borderId="37" xfId="0" applyNumberFormat="1" applyFill="1" applyBorder="1"/>
    <xf numFmtId="165" fontId="0" fillId="8" borderId="29" xfId="0" applyNumberFormat="1" applyFill="1" applyBorder="1"/>
    <xf numFmtId="165" fontId="0" fillId="8" borderId="41" xfId="0" applyNumberFormat="1" applyFill="1" applyBorder="1"/>
    <xf numFmtId="2" fontId="0" fillId="8" borderId="51" xfId="0" applyNumberFormat="1" applyFill="1" applyBorder="1"/>
    <xf numFmtId="2" fontId="0" fillId="8" borderId="53" xfId="0" applyNumberFormat="1" applyFill="1" applyBorder="1"/>
    <xf numFmtId="165" fontId="0" fillId="8" borderId="48" xfId="0" applyNumberFormat="1" applyFill="1" applyBorder="1"/>
    <xf numFmtId="165" fontId="0" fillId="8" borderId="47" xfId="0" applyNumberFormat="1" applyFill="1" applyBorder="1"/>
    <xf numFmtId="2" fontId="0" fillId="8" borderId="39" xfId="0" applyNumberFormat="1" applyFill="1" applyBorder="1"/>
    <xf numFmtId="2" fontId="0" fillId="3" borderId="28" xfId="0" applyNumberFormat="1" applyFill="1" applyBorder="1"/>
    <xf numFmtId="14" fontId="0" fillId="3" borderId="55" xfId="0" applyNumberFormat="1" applyFill="1" applyBorder="1"/>
    <xf numFmtId="164" fontId="0" fillId="3" borderId="28" xfId="0" applyNumberFormat="1" applyFill="1" applyBorder="1"/>
    <xf numFmtId="164" fontId="0" fillId="3" borderId="25" xfId="0" applyNumberFormat="1" applyFill="1" applyBorder="1"/>
    <xf numFmtId="8" fontId="0" fillId="6" borderId="6" xfId="0" applyNumberFormat="1" applyFill="1" applyBorder="1"/>
    <xf numFmtId="8" fontId="0" fillId="6" borderId="56" xfId="0" applyNumberFormat="1" applyFill="1" applyBorder="1"/>
    <xf numFmtId="2" fontId="0" fillId="3" borderId="25" xfId="0" applyNumberFormat="1" applyFill="1" applyBorder="1"/>
    <xf numFmtId="165" fontId="0" fillId="6" borderId="25" xfId="0" applyNumberFormat="1" applyFill="1" applyBorder="1"/>
    <xf numFmtId="165" fontId="0" fillId="6" borderId="6" xfId="0" applyNumberFormat="1" applyFill="1" applyBorder="1"/>
    <xf numFmtId="165" fontId="0" fillId="6" borderId="57" xfId="0" applyNumberFormat="1" applyFill="1" applyBorder="1"/>
    <xf numFmtId="165" fontId="0" fillId="6" borderId="56" xfId="0" applyNumberFormat="1" applyFill="1" applyBorder="1"/>
    <xf numFmtId="165" fontId="0" fillId="6" borderId="4" xfId="0" applyNumberFormat="1" applyFill="1" applyBorder="1"/>
    <xf numFmtId="165" fontId="0" fillId="6" borderId="58" xfId="0" applyNumberFormat="1" applyFill="1" applyBorder="1"/>
    <xf numFmtId="165" fontId="0" fillId="6" borderId="26" xfId="0" applyNumberFormat="1" applyFill="1" applyBorder="1"/>
    <xf numFmtId="0" fontId="0" fillId="3" borderId="25" xfId="0" applyFill="1" applyBorder="1"/>
    <xf numFmtId="2" fontId="0" fillId="5" borderId="25" xfId="0" applyNumberFormat="1" applyFill="1" applyBorder="1"/>
    <xf numFmtId="2" fontId="0" fillId="5" borderId="6" xfId="0" applyNumberFormat="1" applyFill="1" applyBorder="1"/>
    <xf numFmtId="2" fontId="0" fillId="5" borderId="24" xfId="0" applyNumberFormat="1" applyFill="1" applyBorder="1"/>
    <xf numFmtId="2" fontId="0" fillId="5" borderId="57" xfId="0" applyNumberFormat="1" applyFill="1" applyBorder="1"/>
    <xf numFmtId="2" fontId="0" fillId="5" borderId="56" xfId="0" applyNumberFormat="1" applyFill="1" applyBorder="1"/>
    <xf numFmtId="14" fontId="0" fillId="8" borderId="19" xfId="0" applyNumberFormat="1" applyFill="1" applyBorder="1"/>
    <xf numFmtId="1" fontId="0" fillId="8" borderId="59" xfId="0" applyNumberFormat="1" applyFill="1" applyBorder="1"/>
    <xf numFmtId="8" fontId="0" fillId="8" borderId="39" xfId="0" applyNumberFormat="1" applyFill="1" applyBorder="1"/>
    <xf numFmtId="8" fontId="0" fillId="8" borderId="60" xfId="0" applyNumberFormat="1" applyFill="1" applyBorder="1"/>
    <xf numFmtId="1" fontId="0" fillId="3" borderId="5" xfId="0" applyNumberFormat="1" applyFill="1" applyBorder="1"/>
    <xf numFmtId="1" fontId="0" fillId="0" borderId="5" xfId="0" applyNumberFormat="1" applyBorder="1"/>
    <xf numFmtId="8" fontId="0" fillId="5" borderId="25" xfId="0" applyNumberFormat="1" applyFill="1" applyBorder="1"/>
    <xf numFmtId="8" fontId="0" fillId="5" borderId="6" xfId="0" applyNumberFormat="1" applyFill="1" applyBorder="1"/>
    <xf numFmtId="14" fontId="0" fillId="8" borderId="61" xfId="0" applyNumberFormat="1" applyFill="1" applyBorder="1"/>
    <xf numFmtId="1" fontId="0" fillId="8" borderId="39" xfId="0" applyNumberFormat="1" applyFill="1" applyBorder="1"/>
    <xf numFmtId="165" fontId="0" fillId="8" borderId="61" xfId="0" applyNumberFormat="1" applyFill="1" applyBorder="1"/>
    <xf numFmtId="165" fontId="0" fillId="8" borderId="39" xfId="0" applyNumberFormat="1" applyFill="1" applyBorder="1"/>
    <xf numFmtId="165" fontId="0" fillId="8" borderId="60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8" fontId="5" fillId="7" borderId="36" xfId="0" applyNumberFormat="1" applyFont="1" applyFill="1" applyBorder="1" applyAlignment="1">
      <alignment horizontal="center"/>
    </xf>
    <xf numFmtId="8" fontId="5" fillId="7" borderId="45" xfId="0" applyNumberFormat="1" applyFont="1" applyFill="1" applyBorder="1" applyAlignment="1">
      <alignment horizontal="center"/>
    </xf>
    <xf numFmtId="8" fontId="5" fillId="7" borderId="46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3" borderId="7" xfId="0" applyNumberFormat="1" applyFont="1" applyFill="1" applyBorder="1" applyAlignment="1">
      <alignment horizontal="center" vertical="center" wrapText="1"/>
    </xf>
    <xf numFmtId="14" fontId="1" fillId="3" borderId="2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55" zoomScaleNormal="55" workbookViewId="0">
      <selection activeCell="I22" sqref="I22"/>
    </sheetView>
  </sheetViews>
  <sheetFormatPr defaultRowHeight="14.5" x14ac:dyDescent="0.35"/>
  <cols>
    <col min="1" max="1" width="26.26953125" customWidth="1"/>
    <col min="2" max="2" width="10.1796875" customWidth="1"/>
    <col min="3" max="4" width="15.453125" customWidth="1"/>
    <col min="5" max="5" width="15.453125" style="41" customWidth="1"/>
    <col min="6" max="6" width="15.453125" customWidth="1"/>
    <col min="7" max="7" width="18.453125" style="41" customWidth="1"/>
    <col min="8" max="10" width="15.453125" style="41" customWidth="1"/>
    <col min="11" max="12" width="16.26953125" customWidth="1"/>
    <col min="13" max="27" width="14.81640625" customWidth="1"/>
    <col min="28" max="29" width="12.81640625" customWidth="1"/>
    <col min="30" max="32" width="12.81640625" style="41" customWidth="1"/>
    <col min="33" max="33" width="25.81640625" style="41" customWidth="1"/>
    <col min="34" max="34" width="13.26953125" style="3" customWidth="1"/>
    <col min="35" max="35" width="16.1796875" bestFit="1" customWidth="1"/>
    <col min="36" max="36" width="14.54296875" customWidth="1"/>
    <col min="37" max="37" width="24.453125" customWidth="1"/>
  </cols>
  <sheetData>
    <row r="1" spans="1:37" ht="28.5" customHeight="1" thickBot="1" x14ac:dyDescent="0.55000000000000004">
      <c r="A1" s="227" t="s">
        <v>0</v>
      </c>
      <c r="B1" s="228"/>
      <c r="C1" s="228"/>
      <c r="D1" s="229"/>
      <c r="E1" s="1"/>
      <c r="F1" s="2"/>
      <c r="G1" s="1"/>
      <c r="H1" s="1"/>
      <c r="I1" s="1"/>
      <c r="J1" s="1"/>
      <c r="K1" s="2"/>
      <c r="L1" s="2"/>
      <c r="M1" s="2"/>
      <c r="N1" s="2"/>
      <c r="O1" s="2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"/>
      <c r="AE1" s="1"/>
      <c r="AF1" s="1"/>
      <c r="AG1" s="1"/>
    </row>
    <row r="2" spans="1:37" ht="55" customHeight="1" thickBot="1" x14ac:dyDescent="0.4">
      <c r="A2" s="4" t="s">
        <v>1</v>
      </c>
      <c r="B2" s="5" t="s">
        <v>2</v>
      </c>
      <c r="C2" s="5" t="s">
        <v>3</v>
      </c>
      <c r="D2" s="6" t="s">
        <v>4</v>
      </c>
      <c r="E2" s="7"/>
      <c r="F2" s="218" t="s">
        <v>5</v>
      </c>
      <c r="G2" s="230" t="s">
        <v>25</v>
      </c>
      <c r="H2" s="221"/>
      <c r="I2" s="7"/>
      <c r="J2" s="8"/>
      <c r="K2" s="213" t="s">
        <v>28</v>
      </c>
      <c r="L2" s="213"/>
      <c r="M2" s="213"/>
      <c r="N2" s="213"/>
      <c r="O2" s="214"/>
      <c r="P2" s="7"/>
      <c r="Q2" s="225" t="s">
        <v>5</v>
      </c>
      <c r="R2" s="207" t="s">
        <v>30</v>
      </c>
      <c r="S2" s="207"/>
      <c r="T2" s="207"/>
      <c r="U2" s="207"/>
      <c r="V2" s="208"/>
      <c r="W2" s="7"/>
      <c r="X2" s="218" t="s">
        <v>5</v>
      </c>
      <c r="Y2" s="222" t="s">
        <v>26</v>
      </c>
      <c r="Z2" s="207"/>
      <c r="AA2" s="207"/>
      <c r="AB2" s="207"/>
      <c r="AC2" s="208"/>
      <c r="AD2" s="7"/>
      <c r="AE2" s="212" t="s">
        <v>6</v>
      </c>
      <c r="AF2" s="213"/>
      <c r="AG2" s="214"/>
      <c r="AI2" s="9" t="s">
        <v>7</v>
      </c>
      <c r="AJ2" s="10" t="s">
        <v>8</v>
      </c>
      <c r="AK2" s="11" t="s">
        <v>9</v>
      </c>
    </row>
    <row r="3" spans="1:37" ht="115" customHeight="1" thickBot="1" x14ac:dyDescent="0.4">
      <c r="A3" s="12"/>
      <c r="B3" s="13"/>
      <c r="C3" s="13"/>
      <c r="D3" s="14"/>
      <c r="E3" s="7"/>
      <c r="F3" s="219"/>
      <c r="G3" s="70" t="s">
        <v>10</v>
      </c>
      <c r="H3" s="78" t="s">
        <v>11</v>
      </c>
      <c r="I3" s="7"/>
      <c r="J3" s="15" t="s">
        <v>5</v>
      </c>
      <c r="K3" s="16" t="s">
        <v>12</v>
      </c>
      <c r="L3" s="17" t="s">
        <v>27</v>
      </c>
      <c r="M3" s="78" t="s">
        <v>11</v>
      </c>
      <c r="N3" s="111" t="s">
        <v>13</v>
      </c>
      <c r="O3" s="18" t="s">
        <v>14</v>
      </c>
      <c r="P3" s="7"/>
      <c r="Q3" s="226"/>
      <c r="R3" s="76" t="s">
        <v>12</v>
      </c>
      <c r="S3" s="77" t="s">
        <v>31</v>
      </c>
      <c r="T3" s="107" t="s">
        <v>11</v>
      </c>
      <c r="U3" s="109" t="s">
        <v>13</v>
      </c>
      <c r="V3" s="107" t="s">
        <v>14</v>
      </c>
      <c r="W3" s="7"/>
      <c r="X3" s="231"/>
      <c r="Y3" s="70" t="s">
        <v>12</v>
      </c>
      <c r="Z3" s="77" t="s">
        <v>15</v>
      </c>
      <c r="AA3" s="80" t="s">
        <v>11</v>
      </c>
      <c r="AB3" s="79" t="s">
        <v>13</v>
      </c>
      <c r="AC3" s="80" t="s">
        <v>14</v>
      </c>
      <c r="AD3" s="7"/>
      <c r="AE3" s="19" t="s">
        <v>5</v>
      </c>
      <c r="AF3" s="20" t="s">
        <v>16</v>
      </c>
      <c r="AG3" s="21" t="s">
        <v>14</v>
      </c>
      <c r="AH3" s="7"/>
      <c r="AI3" s="142"/>
      <c r="AJ3" s="22"/>
      <c r="AK3" s="22"/>
    </row>
    <row r="4" spans="1:37" x14ac:dyDescent="0.35">
      <c r="A4" s="23">
        <v>105504</v>
      </c>
      <c r="B4" s="24">
        <f>SUM(A4/12/43.45)</f>
        <v>202.34752589182969</v>
      </c>
      <c r="C4" s="24">
        <f t="shared" ref="C4:C7" si="0">SUM(B4/4)</f>
        <v>50.586881472957423</v>
      </c>
      <c r="D4" s="25">
        <f>SUM(C4*4/3)</f>
        <v>67.449175297276568</v>
      </c>
      <c r="E4" s="26"/>
      <c r="F4" s="73"/>
      <c r="G4" s="71"/>
      <c r="H4" s="116">
        <f t="shared" ref="H4:H8" si="1">SUM(C4*G4*3)</f>
        <v>0</v>
      </c>
      <c r="I4" s="26"/>
      <c r="J4" s="152"/>
      <c r="K4" s="28"/>
      <c r="L4" s="60"/>
      <c r="M4" s="110">
        <f>SUM(C4*K4*3)</f>
        <v>0</v>
      </c>
      <c r="N4" s="112">
        <f>SUM(D4*L4*3)</f>
        <v>0</v>
      </c>
      <c r="O4" s="90">
        <f>+SUM(M4:N4)</f>
        <v>0</v>
      </c>
      <c r="P4" s="104"/>
      <c r="Q4" s="137"/>
      <c r="R4" s="125"/>
      <c r="S4" s="126"/>
      <c r="T4" s="129">
        <f>SUM(C4*R4*3)</f>
        <v>0</v>
      </c>
      <c r="U4" s="118">
        <f>SUM(D4*S4*3)</f>
        <v>0</v>
      </c>
      <c r="V4" s="130">
        <f>SUM(T4+U4)</f>
        <v>0</v>
      </c>
      <c r="W4" s="29"/>
      <c r="X4" s="102"/>
      <c r="Y4" s="120"/>
      <c r="Z4" s="121"/>
      <c r="AA4" s="81">
        <f>SUM(C4*Y4*3)</f>
        <v>0</v>
      </c>
      <c r="AB4" s="31">
        <f>SUM(D4*Z4*3)</f>
        <v>0</v>
      </c>
      <c r="AC4" s="75">
        <f>SUM(AA4:AB4)</f>
        <v>0</v>
      </c>
      <c r="AD4" s="3"/>
      <c r="AE4" s="138"/>
      <c r="AF4" s="32"/>
      <c r="AG4" s="33"/>
      <c r="AH4" s="7"/>
      <c r="AI4" s="34"/>
      <c r="AJ4" s="7"/>
      <c r="AK4" s="34"/>
    </row>
    <row r="5" spans="1:37" ht="15" thickBot="1" x14ac:dyDescent="0.4">
      <c r="A5" s="23">
        <v>111704</v>
      </c>
      <c r="B5" s="24">
        <f t="shared" ref="B5:B8" si="2">SUM(A5/12/43.45)</f>
        <v>214.23858841580358</v>
      </c>
      <c r="C5" s="24">
        <f t="shared" si="0"/>
        <v>53.559647103950894</v>
      </c>
      <c r="D5" s="25">
        <f t="shared" ref="D5:D8" si="3">SUM(C5*4/3)</f>
        <v>71.412862805267864</v>
      </c>
      <c r="E5" s="26"/>
      <c r="F5" s="73"/>
      <c r="G5" s="71"/>
      <c r="H5" s="116">
        <f t="shared" si="1"/>
        <v>0</v>
      </c>
      <c r="I5" s="26"/>
      <c r="J5" s="73"/>
      <c r="K5" s="35"/>
      <c r="L5" s="62"/>
      <c r="M5" s="110">
        <f t="shared" ref="M5:M8" si="4">SUM(C5*K5*3)</f>
        <v>0</v>
      </c>
      <c r="N5" s="112">
        <f t="shared" ref="N5:N8" si="5">SUM(D5*L5*3)</f>
        <v>0</v>
      </c>
      <c r="O5" s="91">
        <f t="shared" ref="O5:O8" si="6">+SUM(M5:N5)</f>
        <v>0</v>
      </c>
      <c r="P5" s="104"/>
      <c r="Q5" s="138"/>
      <c r="R5" s="124"/>
      <c r="S5" s="127"/>
      <c r="T5" s="128">
        <f t="shared" ref="T5:T8" si="7">SUM(C5*R5*3)</f>
        <v>0</v>
      </c>
      <c r="U5" s="119">
        <f t="shared" ref="U5:U8" si="8">SUM(D5*S5*3)</f>
        <v>0</v>
      </c>
      <c r="V5" s="37">
        <f t="shared" ref="V5:V8" si="9">SUM(T5+U5)</f>
        <v>0</v>
      </c>
      <c r="W5" s="29"/>
      <c r="X5" s="73"/>
      <c r="Y5" s="84"/>
      <c r="Z5" s="122"/>
      <c r="AA5" s="81">
        <f t="shared" ref="AA5:AA8" si="10">SUM(C5*Y5*3)</f>
        <v>0</v>
      </c>
      <c r="AB5" s="31">
        <f t="shared" ref="AB5:AB8" si="11">SUM(D5*Z5*3)</f>
        <v>0</v>
      </c>
      <c r="AC5" s="27">
        <f t="shared" ref="AC5:AC8" si="12">SUM(AB5:AB5)</f>
        <v>0</v>
      </c>
      <c r="AD5" s="3"/>
      <c r="AE5" s="139"/>
      <c r="AF5" s="38"/>
      <c r="AG5" s="39"/>
      <c r="AH5" s="7"/>
      <c r="AI5" s="40" t="s">
        <v>17</v>
      </c>
      <c r="AJ5" s="7"/>
      <c r="AK5" s="40"/>
    </row>
    <row r="6" spans="1:37" x14ac:dyDescent="0.35">
      <c r="A6" s="23">
        <v>114894</v>
      </c>
      <c r="B6" s="24">
        <f t="shared" si="2"/>
        <v>220.35673187571919</v>
      </c>
      <c r="C6" s="24">
        <f t="shared" si="0"/>
        <v>55.089182968929798</v>
      </c>
      <c r="D6" s="25">
        <f t="shared" si="3"/>
        <v>73.452243958573064</v>
      </c>
      <c r="E6" s="26"/>
      <c r="F6" s="73"/>
      <c r="G6" s="71"/>
      <c r="H6" s="116">
        <f t="shared" si="1"/>
        <v>0</v>
      </c>
      <c r="I6" s="26"/>
      <c r="J6" s="73"/>
      <c r="K6" s="35"/>
      <c r="L6" s="62"/>
      <c r="M6" s="110">
        <f t="shared" si="4"/>
        <v>0</v>
      </c>
      <c r="N6" s="112">
        <f t="shared" si="5"/>
        <v>0</v>
      </c>
      <c r="O6" s="91">
        <f t="shared" si="6"/>
        <v>0</v>
      </c>
      <c r="P6" s="104"/>
      <c r="Q6" s="138"/>
      <c r="R6" s="124"/>
      <c r="S6" s="127"/>
      <c r="T6" s="128">
        <f t="shared" si="7"/>
        <v>0</v>
      </c>
      <c r="U6" s="119">
        <f t="shared" si="8"/>
        <v>0</v>
      </c>
      <c r="V6" s="37">
        <f t="shared" si="9"/>
        <v>0</v>
      </c>
      <c r="W6" s="29"/>
      <c r="X6" s="73"/>
      <c r="Y6" s="84"/>
      <c r="Z6" s="122"/>
      <c r="AA6" s="81">
        <f t="shared" si="10"/>
        <v>0</v>
      </c>
      <c r="AB6" s="31">
        <f t="shared" si="11"/>
        <v>0</v>
      </c>
      <c r="AC6" s="27">
        <f t="shared" si="12"/>
        <v>0</v>
      </c>
      <c r="AD6" s="3"/>
      <c r="AE6" s="3"/>
      <c r="AF6" s="3" t="s">
        <v>18</v>
      </c>
      <c r="AG6" s="3"/>
      <c r="AI6" s="41" t="s">
        <v>19</v>
      </c>
      <c r="AJ6" s="3"/>
      <c r="AK6" s="41"/>
    </row>
    <row r="7" spans="1:37" x14ac:dyDescent="0.35">
      <c r="A7" s="23">
        <v>126018</v>
      </c>
      <c r="B7" s="24">
        <f t="shared" si="2"/>
        <v>241.6915995397008</v>
      </c>
      <c r="C7" s="24">
        <f t="shared" si="0"/>
        <v>60.422899884925201</v>
      </c>
      <c r="D7" s="25">
        <f t="shared" si="3"/>
        <v>80.563866513233606</v>
      </c>
      <c r="E7" s="26"/>
      <c r="F7" s="73"/>
      <c r="G7" s="71"/>
      <c r="H7" s="116">
        <f t="shared" si="1"/>
        <v>0</v>
      </c>
      <c r="I7" s="26"/>
      <c r="J7" s="73"/>
      <c r="K7" s="35"/>
      <c r="L7" s="62"/>
      <c r="M7" s="110">
        <f t="shared" si="4"/>
        <v>0</v>
      </c>
      <c r="N7" s="112">
        <f t="shared" si="5"/>
        <v>0</v>
      </c>
      <c r="O7" s="91">
        <f t="shared" si="6"/>
        <v>0</v>
      </c>
      <c r="P7" s="104"/>
      <c r="Q7" s="138"/>
      <c r="R7" s="124"/>
      <c r="S7" s="127"/>
      <c r="T7" s="128">
        <f t="shared" si="7"/>
        <v>0</v>
      </c>
      <c r="U7" s="119">
        <f t="shared" si="8"/>
        <v>0</v>
      </c>
      <c r="V7" s="37">
        <f t="shared" si="9"/>
        <v>0</v>
      </c>
      <c r="W7" s="29"/>
      <c r="X7" s="73"/>
      <c r="Y7" s="84"/>
      <c r="Z7" s="122"/>
      <c r="AA7" s="81">
        <f t="shared" si="10"/>
        <v>0</v>
      </c>
      <c r="AB7" s="31">
        <f t="shared" si="11"/>
        <v>0</v>
      </c>
      <c r="AC7" s="27">
        <f t="shared" si="12"/>
        <v>0</v>
      </c>
      <c r="AD7" s="3"/>
      <c r="AE7" s="3"/>
      <c r="AF7" s="3"/>
      <c r="AG7" s="3"/>
      <c r="AI7" s="41" t="s">
        <v>20</v>
      </c>
      <c r="AJ7" s="3"/>
      <c r="AK7" s="41"/>
    </row>
    <row r="8" spans="1:37" x14ac:dyDescent="0.35">
      <c r="A8" s="23">
        <v>139882</v>
      </c>
      <c r="B8" s="24">
        <f t="shared" si="2"/>
        <v>268.28154967395471</v>
      </c>
      <c r="C8" s="24">
        <f>SUM(B8/4)</f>
        <v>67.070387418488679</v>
      </c>
      <c r="D8" s="25">
        <f t="shared" si="3"/>
        <v>89.427183224651571</v>
      </c>
      <c r="E8" s="26"/>
      <c r="F8" s="73"/>
      <c r="G8" s="71"/>
      <c r="H8" s="116">
        <f t="shared" si="1"/>
        <v>0</v>
      </c>
      <c r="I8" s="26"/>
      <c r="J8" s="73"/>
      <c r="K8" s="35"/>
      <c r="L8" s="62"/>
      <c r="M8" s="110">
        <f t="shared" si="4"/>
        <v>0</v>
      </c>
      <c r="N8" s="112">
        <f t="shared" si="5"/>
        <v>0</v>
      </c>
      <c r="O8" s="91">
        <f t="shared" si="6"/>
        <v>0</v>
      </c>
      <c r="P8" s="104"/>
      <c r="Q8" s="138"/>
      <c r="R8" s="124"/>
      <c r="S8" s="127"/>
      <c r="T8" s="128">
        <f t="shared" si="7"/>
        <v>0</v>
      </c>
      <c r="U8" s="119">
        <f t="shared" si="8"/>
        <v>0</v>
      </c>
      <c r="V8" s="37">
        <f t="shared" si="9"/>
        <v>0</v>
      </c>
      <c r="W8" s="29"/>
      <c r="X8" s="73"/>
      <c r="Y8" s="84"/>
      <c r="Z8" s="122"/>
      <c r="AA8" s="81">
        <f t="shared" si="10"/>
        <v>0</v>
      </c>
      <c r="AB8" s="31">
        <f t="shared" si="11"/>
        <v>0</v>
      </c>
      <c r="AC8" s="27">
        <f t="shared" si="12"/>
        <v>0</v>
      </c>
      <c r="AD8" s="3"/>
      <c r="AE8" s="3"/>
      <c r="AF8" s="3"/>
      <c r="AG8" s="3"/>
      <c r="AI8" s="41"/>
      <c r="AJ8" s="41"/>
      <c r="AK8" s="41"/>
    </row>
    <row r="9" spans="1:37" x14ac:dyDescent="0.35">
      <c r="A9" s="41"/>
      <c r="B9" s="47"/>
      <c r="C9" s="48"/>
      <c r="D9" s="41"/>
      <c r="E9" s="26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41"/>
      <c r="Y9" s="41"/>
      <c r="Z9" s="41"/>
      <c r="AA9" s="41"/>
      <c r="AB9" s="41"/>
      <c r="AC9" s="41"/>
      <c r="AD9" s="3"/>
      <c r="AE9" s="3"/>
      <c r="AF9" s="3"/>
      <c r="AG9" s="3"/>
      <c r="AI9" s="41"/>
      <c r="AJ9" s="41"/>
      <c r="AK9" s="41"/>
    </row>
    <row r="10" spans="1:37" ht="15" thickBot="1" x14ac:dyDescent="0.4">
      <c r="A10" s="41"/>
      <c r="B10" s="47"/>
      <c r="C10" s="48"/>
      <c r="D10" s="41"/>
      <c r="E10" s="26"/>
      <c r="F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41"/>
      <c r="Y10" s="41"/>
      <c r="Z10" s="41"/>
      <c r="AA10" s="41"/>
      <c r="AB10" s="41"/>
      <c r="AC10" s="41"/>
      <c r="AD10" s="3"/>
      <c r="AE10" s="3"/>
      <c r="AF10" s="3"/>
      <c r="AG10" s="3"/>
      <c r="AI10" s="41"/>
      <c r="AJ10" s="41"/>
      <c r="AK10" s="41"/>
    </row>
    <row r="11" spans="1:37" ht="21.5" thickBot="1" x14ac:dyDescent="0.55000000000000004">
      <c r="A11" s="49" t="s">
        <v>21</v>
      </c>
      <c r="B11" s="215" t="s">
        <v>22</v>
      </c>
      <c r="C11" s="216"/>
      <c r="D11" s="217"/>
      <c r="E11" s="26"/>
      <c r="F11" s="218" t="s">
        <v>5</v>
      </c>
      <c r="G11" s="220" t="s">
        <v>25</v>
      </c>
      <c r="H11" s="221"/>
      <c r="J11" s="8"/>
      <c r="K11" s="222" t="s">
        <v>29</v>
      </c>
      <c r="L11" s="207"/>
      <c r="M11" s="207"/>
      <c r="N11" s="207"/>
      <c r="O11" s="208"/>
      <c r="P11" s="7"/>
      <c r="Q11" s="225" t="s">
        <v>5</v>
      </c>
      <c r="R11" s="207" t="s">
        <v>30</v>
      </c>
      <c r="S11" s="207"/>
      <c r="T11" s="207"/>
      <c r="U11" s="207"/>
      <c r="V11" s="208"/>
      <c r="W11" s="3"/>
      <c r="X11" s="223" t="s">
        <v>5</v>
      </c>
      <c r="Y11" s="207" t="s">
        <v>26</v>
      </c>
      <c r="Z11" s="207"/>
      <c r="AA11" s="207"/>
      <c r="AB11" s="207"/>
      <c r="AC11" s="208"/>
      <c r="AD11" s="3"/>
      <c r="AE11" s="3"/>
      <c r="AF11" s="3"/>
      <c r="AG11" s="3"/>
      <c r="AI11" s="41"/>
      <c r="AJ11" s="41"/>
      <c r="AK11" s="41"/>
    </row>
    <row r="12" spans="1:37" ht="73" thickBot="1" x14ac:dyDescent="0.4">
      <c r="A12" s="12" t="s">
        <v>1</v>
      </c>
      <c r="B12" s="53" t="s">
        <v>2</v>
      </c>
      <c r="C12" s="54" t="s">
        <v>3</v>
      </c>
      <c r="D12" s="55" t="s">
        <v>4</v>
      </c>
      <c r="F12" s="219"/>
      <c r="G12" s="70" t="s">
        <v>10</v>
      </c>
      <c r="H12" s="78" t="s">
        <v>11</v>
      </c>
      <c r="I12" s="56"/>
      <c r="J12" s="15" t="s">
        <v>5</v>
      </c>
      <c r="K12" s="16" t="s">
        <v>12</v>
      </c>
      <c r="L12" s="17" t="s">
        <v>27</v>
      </c>
      <c r="M12" s="18" t="s">
        <v>11</v>
      </c>
      <c r="N12" s="113" t="s">
        <v>13</v>
      </c>
      <c r="O12" s="100" t="s">
        <v>14</v>
      </c>
      <c r="P12" s="7"/>
      <c r="Q12" s="226"/>
      <c r="R12" s="76" t="s">
        <v>12</v>
      </c>
      <c r="S12" s="106" t="s">
        <v>31</v>
      </c>
      <c r="T12" s="108" t="s">
        <v>11</v>
      </c>
      <c r="U12" s="109" t="s">
        <v>13</v>
      </c>
      <c r="V12" s="107" t="s">
        <v>14</v>
      </c>
      <c r="W12" s="3"/>
      <c r="X12" s="224"/>
      <c r="Y12" s="69" t="s">
        <v>12</v>
      </c>
      <c r="Z12" s="68" t="s">
        <v>15</v>
      </c>
      <c r="AA12" s="88" t="s">
        <v>11</v>
      </c>
      <c r="AB12" s="89" t="s">
        <v>13</v>
      </c>
      <c r="AC12" s="88" t="s">
        <v>14</v>
      </c>
      <c r="AI12" s="41"/>
      <c r="AJ12" s="41"/>
      <c r="AK12" s="41"/>
    </row>
    <row r="13" spans="1:37" ht="15" thickBot="1" x14ac:dyDescent="0.4">
      <c r="A13" s="58">
        <v>59175</v>
      </c>
      <c r="B13" s="24">
        <f t="shared" ref="B13:B17" si="13">SUM(A13/12/43.45)</f>
        <v>113.49252013808974</v>
      </c>
      <c r="C13" s="59">
        <f>SUM(B13/4)</f>
        <v>28.373130034522436</v>
      </c>
      <c r="D13" s="25">
        <f t="shared" ref="D13:D17" si="14">SUM(C13*4/3)</f>
        <v>37.830840046029913</v>
      </c>
      <c r="F13" s="73"/>
      <c r="G13" s="71"/>
      <c r="H13" s="116">
        <f>SUM(C13*G13*3)</f>
        <v>0</v>
      </c>
      <c r="I13" s="56"/>
      <c r="J13" s="152"/>
      <c r="K13" s="28"/>
      <c r="L13" s="60"/>
      <c r="M13" s="90">
        <f t="shared" ref="M13:N17" si="15">SUM(C13*K13*3)</f>
        <v>0</v>
      </c>
      <c r="N13" s="114">
        <f t="shared" si="15"/>
        <v>0</v>
      </c>
      <c r="O13" s="90">
        <f>+SUM(M13:N13)</f>
        <v>0</v>
      </c>
      <c r="P13" s="104"/>
      <c r="Q13" s="137"/>
      <c r="R13" s="131"/>
      <c r="S13" s="131"/>
      <c r="T13" s="185">
        <f t="shared" ref="T13:U17" si="16">SUM(C13*R13*3)</f>
        <v>0</v>
      </c>
      <c r="U13" s="181">
        <f t="shared" si="16"/>
        <v>0</v>
      </c>
      <c r="V13" s="182">
        <f>SUM(T13+U13)</f>
        <v>0</v>
      </c>
      <c r="W13" s="3"/>
      <c r="X13" s="152"/>
      <c r="Y13" s="198"/>
      <c r="Z13" s="199"/>
      <c r="AA13" s="189">
        <f t="shared" ref="AA13:AB17" si="17">SUM(C13*Y13*3)</f>
        <v>0</v>
      </c>
      <c r="AB13" s="200">
        <f t="shared" si="17"/>
        <v>0</v>
      </c>
      <c r="AC13" s="201">
        <f>SUM(AA13:AB13)</f>
        <v>0</v>
      </c>
      <c r="AJ13" s="41"/>
      <c r="AK13" s="41"/>
    </row>
    <row r="14" spans="1:37" ht="50.15" customHeight="1" thickBot="1" x14ac:dyDescent="0.55000000000000004">
      <c r="A14" s="58">
        <v>68174</v>
      </c>
      <c r="B14" s="24">
        <f t="shared" si="13"/>
        <v>130.7518220176448</v>
      </c>
      <c r="C14" s="59">
        <f t="shared" ref="C14:C17" si="18">SUM(B14/4)</f>
        <v>32.6879555044112</v>
      </c>
      <c r="D14" s="25">
        <f t="shared" si="14"/>
        <v>43.583940672548266</v>
      </c>
      <c r="E14" s="50"/>
      <c r="F14" s="73"/>
      <c r="G14" s="71"/>
      <c r="H14" s="116">
        <f>SUM(C14*G14*3)</f>
        <v>0</v>
      </c>
      <c r="I14" s="61"/>
      <c r="J14" s="73"/>
      <c r="K14" s="35"/>
      <c r="L14" s="62"/>
      <c r="M14" s="91">
        <f t="shared" si="15"/>
        <v>0</v>
      </c>
      <c r="N14" s="115">
        <f t="shared" si="15"/>
        <v>0</v>
      </c>
      <c r="O14" s="91">
        <f t="shared" ref="O14:O17" si="19">+SUM(M14:N14)</f>
        <v>0</v>
      </c>
      <c r="P14" s="104"/>
      <c r="Q14" s="138"/>
      <c r="R14" s="85"/>
      <c r="S14" s="85"/>
      <c r="T14" s="134">
        <f t="shared" si="16"/>
        <v>0</v>
      </c>
      <c r="U14" s="82">
        <f t="shared" si="16"/>
        <v>0</v>
      </c>
      <c r="V14" s="92">
        <f t="shared" ref="V14:V17" si="20">SUM(T14+U14)</f>
        <v>0</v>
      </c>
      <c r="W14" s="3"/>
      <c r="X14" s="73"/>
      <c r="Y14" s="98"/>
      <c r="Z14" s="122"/>
      <c r="AA14" s="81">
        <f t="shared" si="17"/>
        <v>0</v>
      </c>
      <c r="AB14" s="31">
        <f t="shared" si="17"/>
        <v>0</v>
      </c>
      <c r="AC14" s="27">
        <f t="shared" ref="AC14:AC17" si="21">SUM(AB14:AB14)</f>
        <v>0</v>
      </c>
      <c r="AE14" s="222" t="s">
        <v>23</v>
      </c>
      <c r="AF14" s="207"/>
      <c r="AG14" s="208"/>
      <c r="AI14" s="147" t="s">
        <v>7</v>
      </c>
      <c r="AJ14" s="105" t="s">
        <v>8</v>
      </c>
      <c r="AK14" s="148" t="s">
        <v>9</v>
      </c>
    </row>
    <row r="15" spans="1:37" x14ac:dyDescent="0.35">
      <c r="A15" s="58">
        <v>75998</v>
      </c>
      <c r="B15" s="24">
        <f t="shared" si="13"/>
        <v>145.75757575757575</v>
      </c>
      <c r="C15" s="59">
        <f t="shared" si="18"/>
        <v>36.439393939393938</v>
      </c>
      <c r="D15" s="25">
        <f t="shared" si="14"/>
        <v>48.585858585858581</v>
      </c>
      <c r="E15" s="7"/>
      <c r="F15" s="73"/>
      <c r="G15" s="71"/>
      <c r="H15" s="116">
        <f>SUM(C15*G15*3)</f>
        <v>0</v>
      </c>
      <c r="J15" s="73"/>
      <c r="K15" s="35"/>
      <c r="L15" s="62"/>
      <c r="M15" s="91">
        <f t="shared" si="15"/>
        <v>0</v>
      </c>
      <c r="N15" s="115">
        <f t="shared" si="15"/>
        <v>0</v>
      </c>
      <c r="O15" s="91">
        <f t="shared" si="19"/>
        <v>0</v>
      </c>
      <c r="P15" s="104"/>
      <c r="Q15" s="138"/>
      <c r="R15" s="85"/>
      <c r="S15" s="85"/>
      <c r="T15" s="134">
        <f t="shared" si="16"/>
        <v>0</v>
      </c>
      <c r="U15" s="82">
        <f t="shared" si="16"/>
        <v>0</v>
      </c>
      <c r="V15" s="92">
        <f t="shared" si="20"/>
        <v>0</v>
      </c>
      <c r="W15" s="3"/>
      <c r="X15" s="73"/>
      <c r="Y15" s="98"/>
      <c r="Z15" s="122"/>
      <c r="AA15" s="81">
        <f t="shared" si="17"/>
        <v>0</v>
      </c>
      <c r="AB15" s="31">
        <f t="shared" si="17"/>
        <v>0</v>
      </c>
      <c r="AC15" s="27">
        <f t="shared" si="21"/>
        <v>0</v>
      </c>
      <c r="AE15" s="57" t="s">
        <v>5</v>
      </c>
      <c r="AF15" s="144" t="s">
        <v>16</v>
      </c>
      <c r="AG15" s="21" t="s">
        <v>14</v>
      </c>
      <c r="AI15" s="150"/>
      <c r="AJ15" s="51"/>
      <c r="AK15" s="52"/>
    </row>
    <row r="16" spans="1:37" x14ac:dyDescent="0.35">
      <c r="A16" s="58">
        <v>84121</v>
      </c>
      <c r="B16" s="24">
        <f t="shared" si="13"/>
        <v>161.33678557729189</v>
      </c>
      <c r="C16" s="59">
        <f t="shared" si="18"/>
        <v>40.334196394322973</v>
      </c>
      <c r="D16" s="25">
        <f t="shared" si="14"/>
        <v>53.778928525763966</v>
      </c>
      <c r="E16" s="26"/>
      <c r="F16" s="73"/>
      <c r="G16" s="71"/>
      <c r="H16" s="116">
        <f>SUM(C16*G16*3)</f>
        <v>0</v>
      </c>
      <c r="J16" s="73"/>
      <c r="K16" s="35"/>
      <c r="L16" s="62"/>
      <c r="M16" s="91">
        <f t="shared" si="15"/>
        <v>0</v>
      </c>
      <c r="N16" s="115">
        <f t="shared" si="15"/>
        <v>0</v>
      </c>
      <c r="O16" s="91">
        <f t="shared" si="19"/>
        <v>0</v>
      </c>
      <c r="P16" s="104"/>
      <c r="Q16" s="138"/>
      <c r="R16" s="85"/>
      <c r="S16" s="85"/>
      <c r="T16" s="134">
        <f t="shared" si="16"/>
        <v>0</v>
      </c>
      <c r="U16" s="82">
        <f t="shared" si="16"/>
        <v>0</v>
      </c>
      <c r="V16" s="92">
        <f t="shared" si="20"/>
        <v>0</v>
      </c>
      <c r="W16" s="3"/>
      <c r="X16" s="73"/>
      <c r="Y16" s="98"/>
      <c r="Z16" s="122"/>
      <c r="AA16" s="81">
        <f t="shared" si="17"/>
        <v>0</v>
      </c>
      <c r="AB16" s="31">
        <f t="shared" si="17"/>
        <v>0</v>
      </c>
      <c r="AC16" s="27">
        <f t="shared" si="21"/>
        <v>0</v>
      </c>
      <c r="AE16" s="73"/>
      <c r="AF16" s="145"/>
      <c r="AG16" s="33"/>
      <c r="AI16" s="151"/>
      <c r="AJ16" s="30"/>
      <c r="AK16" s="149"/>
    </row>
    <row r="17" spans="1:38" ht="15" thickBot="1" x14ac:dyDescent="0.4">
      <c r="A17" s="58">
        <v>95400</v>
      </c>
      <c r="B17" s="24">
        <f t="shared" si="13"/>
        <v>182.96892980437283</v>
      </c>
      <c r="C17" s="59">
        <f t="shared" si="18"/>
        <v>45.742232451093209</v>
      </c>
      <c r="D17" s="25">
        <f t="shared" si="14"/>
        <v>60.989643268124276</v>
      </c>
      <c r="E17" s="26"/>
      <c r="F17" s="73"/>
      <c r="G17" s="71"/>
      <c r="H17" s="116">
        <f>SUM(C17*G17*3)</f>
        <v>0</v>
      </c>
      <c r="J17" s="73"/>
      <c r="K17" s="35"/>
      <c r="L17" s="62"/>
      <c r="M17" s="91">
        <f t="shared" si="15"/>
        <v>0</v>
      </c>
      <c r="N17" s="115">
        <f t="shared" si="15"/>
        <v>0</v>
      </c>
      <c r="O17" s="91">
        <f t="shared" si="19"/>
        <v>0</v>
      </c>
      <c r="P17" s="104"/>
      <c r="Q17" s="138"/>
      <c r="R17" s="85"/>
      <c r="S17" s="85"/>
      <c r="T17" s="134">
        <f t="shared" si="16"/>
        <v>0</v>
      </c>
      <c r="U17" s="82">
        <f t="shared" si="16"/>
        <v>0</v>
      </c>
      <c r="V17" s="92">
        <f t="shared" si="20"/>
        <v>0</v>
      </c>
      <c r="W17" s="3"/>
      <c r="X17" s="73"/>
      <c r="Y17" s="98"/>
      <c r="Z17" s="122"/>
      <c r="AA17" s="81">
        <f t="shared" si="17"/>
        <v>0</v>
      </c>
      <c r="AB17" s="31">
        <f t="shared" si="17"/>
        <v>0</v>
      </c>
      <c r="AC17" s="27">
        <f t="shared" si="21"/>
        <v>0</v>
      </c>
      <c r="AD17" s="63"/>
      <c r="AE17" s="74"/>
      <c r="AF17" s="146"/>
      <c r="AG17" s="39"/>
      <c r="AI17" s="143"/>
      <c r="AJ17" s="45"/>
      <c r="AK17" s="64"/>
    </row>
    <row r="18" spans="1:38" ht="21.5" thickBot="1" x14ac:dyDescent="0.55000000000000004">
      <c r="A18" s="65" t="s">
        <v>21</v>
      </c>
      <c r="B18" s="209" t="s">
        <v>24</v>
      </c>
      <c r="C18" s="210"/>
      <c r="D18" s="211"/>
      <c r="E18" s="26"/>
      <c r="F18" s="159"/>
      <c r="G18" s="160"/>
      <c r="H18" s="161"/>
      <c r="J18" s="159"/>
      <c r="K18" s="165"/>
      <c r="L18" s="166"/>
      <c r="M18" s="167"/>
      <c r="N18" s="168"/>
      <c r="O18" s="167"/>
      <c r="P18" s="104"/>
      <c r="Q18" s="139"/>
      <c r="R18" s="86"/>
      <c r="S18" s="86"/>
      <c r="T18" s="135"/>
      <c r="U18" s="83"/>
      <c r="V18" s="93"/>
      <c r="W18" s="3"/>
      <c r="X18" s="74"/>
      <c r="Y18" s="99"/>
      <c r="Z18" s="123"/>
      <c r="AA18" s="192"/>
      <c r="AB18" s="46"/>
      <c r="AC18" s="42"/>
      <c r="AD18" s="63"/>
      <c r="AE18" s="63"/>
      <c r="AF18" s="63"/>
      <c r="AG18" s="63"/>
      <c r="AI18" s="40" t="s">
        <v>17</v>
      </c>
      <c r="AJ18" s="7"/>
      <c r="AK18" s="40"/>
    </row>
    <row r="19" spans="1:38" ht="58.5" thickBot="1" x14ac:dyDescent="0.4">
      <c r="A19" s="67" t="s">
        <v>1</v>
      </c>
      <c r="B19" s="53" t="s">
        <v>2</v>
      </c>
      <c r="C19" s="54" t="s">
        <v>3</v>
      </c>
      <c r="D19" s="55" t="s">
        <v>4</v>
      </c>
      <c r="E19" s="26"/>
      <c r="F19" s="162"/>
      <c r="G19" s="163"/>
      <c r="H19" s="164"/>
      <c r="J19" s="162"/>
      <c r="K19" s="169"/>
      <c r="L19" s="170"/>
      <c r="M19" s="171"/>
      <c r="N19" s="172"/>
      <c r="O19" s="171"/>
      <c r="P19" s="104"/>
      <c r="Q19" s="202"/>
      <c r="R19" s="203"/>
      <c r="S19" s="203"/>
      <c r="T19" s="204"/>
      <c r="U19" s="205"/>
      <c r="V19" s="206"/>
      <c r="W19" s="3"/>
      <c r="X19" s="194"/>
      <c r="Y19" s="195"/>
      <c r="Z19" s="195"/>
      <c r="AA19" s="173"/>
      <c r="AB19" s="196"/>
      <c r="AC19" s="197"/>
      <c r="AI19" s="41" t="s">
        <v>19</v>
      </c>
      <c r="AJ19" s="3"/>
      <c r="AK19" s="41"/>
    </row>
    <row r="20" spans="1:38" x14ac:dyDescent="0.35">
      <c r="A20" s="58">
        <v>51260</v>
      </c>
      <c r="B20" s="24">
        <f t="shared" ref="B20:B30" si="22">SUM(A20/12/43.45)</f>
        <v>98.312236286919827</v>
      </c>
      <c r="C20" s="59">
        <f>SUM(B20/4)</f>
        <v>24.578059071729957</v>
      </c>
      <c r="D20" s="25">
        <f t="shared" ref="D20:D30" si="23">SUM(C20*4/3)</f>
        <v>32.770745428973278</v>
      </c>
      <c r="E20" s="26"/>
      <c r="F20" s="137"/>
      <c r="G20" s="177"/>
      <c r="H20" s="178">
        <f>SUM(C20*G20*3)</f>
        <v>0</v>
      </c>
      <c r="J20" s="137"/>
      <c r="K20" s="180"/>
      <c r="L20" s="180"/>
      <c r="M20" s="181">
        <f>SUM(C20*K20*3)</f>
        <v>0</v>
      </c>
      <c r="N20" s="181">
        <f t="shared" ref="N20:O30" si="24">SUM(D20*L20*3)</f>
        <v>0</v>
      </c>
      <c r="O20" s="182">
        <f t="shared" si="24"/>
        <v>0</v>
      </c>
      <c r="P20" s="104"/>
      <c r="Q20" s="137"/>
      <c r="R20" s="131"/>
      <c r="S20" s="131"/>
      <c r="T20" s="185">
        <f>SUM(C20*R20*3)</f>
        <v>0</v>
      </c>
      <c r="U20" s="185">
        <f t="shared" ref="U20:V30" si="25">SUM(D20*S20*3)</f>
        <v>0</v>
      </c>
      <c r="V20" s="90">
        <f t="shared" si="25"/>
        <v>0</v>
      </c>
      <c r="W20" s="3"/>
      <c r="X20" s="137"/>
      <c r="Y20" s="131"/>
      <c r="Z20" s="188"/>
      <c r="AA20" s="189">
        <f>SUM(C20*Y20*3)</f>
        <v>0</v>
      </c>
      <c r="AB20" s="189">
        <f t="shared" ref="AB20:AC30" si="26">SUM(D20*Z20*3)</f>
        <v>0</v>
      </c>
      <c r="AC20" s="190">
        <f t="shared" si="26"/>
        <v>0</v>
      </c>
      <c r="AI20" s="41" t="s">
        <v>20</v>
      </c>
      <c r="AJ20" s="3"/>
      <c r="AK20" s="41"/>
    </row>
    <row r="21" spans="1:38" x14ac:dyDescent="0.35">
      <c r="A21" s="58">
        <v>55516</v>
      </c>
      <c r="B21" s="24">
        <f t="shared" si="22"/>
        <v>106.47487533563482</v>
      </c>
      <c r="C21" s="59">
        <f t="shared" ref="C21:C30" si="27">SUM(B21/4)</f>
        <v>26.618718833908705</v>
      </c>
      <c r="D21" s="25">
        <f t="shared" si="23"/>
        <v>35.491625111878271</v>
      </c>
      <c r="E21" s="26"/>
      <c r="F21" s="138"/>
      <c r="G21" s="176"/>
      <c r="H21" s="117">
        <f t="shared" ref="H21:H30" si="28">SUM(C21*G21*3)</f>
        <v>0</v>
      </c>
      <c r="J21" s="138"/>
      <c r="K21" s="174"/>
      <c r="L21" s="174"/>
      <c r="M21" s="110">
        <f t="shared" ref="M21:M30" si="29">SUM(C21*K21*3)</f>
        <v>0</v>
      </c>
      <c r="N21" s="110">
        <f t="shared" si="24"/>
        <v>0</v>
      </c>
      <c r="O21" s="96">
        <f t="shared" si="24"/>
        <v>0</v>
      </c>
      <c r="P21" s="104"/>
      <c r="Q21" s="138"/>
      <c r="R21" s="85"/>
      <c r="S21" s="85"/>
      <c r="T21" s="136">
        <f t="shared" ref="T21:T30" si="30">SUM(C21*R21*3)</f>
        <v>0</v>
      </c>
      <c r="U21" s="136">
        <f t="shared" si="25"/>
        <v>0</v>
      </c>
      <c r="V21" s="101">
        <f t="shared" si="25"/>
        <v>0</v>
      </c>
      <c r="W21" s="3"/>
      <c r="X21" s="138"/>
      <c r="Y21" s="174"/>
      <c r="Z21" s="174"/>
      <c r="AA21" s="81">
        <f t="shared" ref="AA21:AA30" si="31">SUM(C21*Y21*3)</f>
        <v>0</v>
      </c>
      <c r="AB21" s="81">
        <f t="shared" si="26"/>
        <v>0</v>
      </c>
      <c r="AC21" s="191">
        <f t="shared" si="26"/>
        <v>0</v>
      </c>
      <c r="AI21" s="41"/>
      <c r="AJ21" s="41"/>
      <c r="AK21" s="41"/>
    </row>
    <row r="22" spans="1:38" x14ac:dyDescent="0.35">
      <c r="A22" s="58">
        <v>61049</v>
      </c>
      <c r="B22" s="24">
        <f t="shared" si="22"/>
        <v>117.0866896816264</v>
      </c>
      <c r="C22" s="59">
        <f t="shared" si="27"/>
        <v>29.271672420406599</v>
      </c>
      <c r="D22" s="25">
        <f t="shared" si="23"/>
        <v>39.02889656054213</v>
      </c>
      <c r="E22" s="26"/>
      <c r="F22" s="102"/>
      <c r="G22" s="103"/>
      <c r="H22" s="117">
        <f t="shared" si="28"/>
        <v>0</v>
      </c>
      <c r="J22" s="102"/>
      <c r="K22" s="94"/>
      <c r="L22" s="95"/>
      <c r="M22" s="110">
        <f t="shared" si="29"/>
        <v>0</v>
      </c>
      <c r="N22" s="110">
        <f t="shared" si="24"/>
        <v>0</v>
      </c>
      <c r="O22" s="96">
        <f t="shared" si="24"/>
        <v>0</v>
      </c>
      <c r="P22" s="104"/>
      <c r="Q22" s="175"/>
      <c r="R22" s="87"/>
      <c r="S22" s="87"/>
      <c r="T22" s="136">
        <f t="shared" si="30"/>
        <v>0</v>
      </c>
      <c r="U22" s="136">
        <f t="shared" si="25"/>
        <v>0</v>
      </c>
      <c r="V22" s="101">
        <f t="shared" si="25"/>
        <v>0</v>
      </c>
      <c r="W22" s="3"/>
      <c r="X22" s="102"/>
      <c r="Y22" s="97"/>
      <c r="Z22" s="87"/>
      <c r="AA22" s="81">
        <f t="shared" si="31"/>
        <v>0</v>
      </c>
      <c r="AB22" s="81">
        <f t="shared" si="26"/>
        <v>0</v>
      </c>
      <c r="AC22" s="191">
        <f t="shared" si="26"/>
        <v>0</v>
      </c>
      <c r="AI22" s="41"/>
      <c r="AJ22" s="41"/>
      <c r="AK22" s="41"/>
    </row>
    <row r="23" spans="1:38" ht="21" x14ac:dyDescent="0.5">
      <c r="A23" s="58">
        <v>64014</v>
      </c>
      <c r="B23" s="24">
        <f t="shared" si="22"/>
        <v>122.77330264672037</v>
      </c>
      <c r="C23" s="59">
        <f t="shared" si="27"/>
        <v>30.693325661680092</v>
      </c>
      <c r="D23" s="25">
        <f t="shared" si="23"/>
        <v>40.924434215573456</v>
      </c>
      <c r="E23" s="66"/>
      <c r="F23" s="73"/>
      <c r="G23" s="71"/>
      <c r="H23" s="117">
        <f t="shared" si="28"/>
        <v>0</v>
      </c>
      <c r="J23" s="73"/>
      <c r="K23" s="35"/>
      <c r="L23" s="36"/>
      <c r="M23" s="110">
        <f t="shared" si="29"/>
        <v>0</v>
      </c>
      <c r="N23" s="110">
        <f t="shared" si="24"/>
        <v>0</v>
      </c>
      <c r="O23" s="96">
        <f t="shared" si="24"/>
        <v>0</v>
      </c>
      <c r="P23" s="104"/>
      <c r="Q23" s="140"/>
      <c r="R23" s="132"/>
      <c r="S23" s="133"/>
      <c r="T23" s="136">
        <f t="shared" si="30"/>
        <v>0</v>
      </c>
      <c r="U23" s="136">
        <f t="shared" si="25"/>
        <v>0</v>
      </c>
      <c r="V23" s="101">
        <f t="shared" si="25"/>
        <v>0</v>
      </c>
      <c r="W23" s="3"/>
      <c r="X23" s="73"/>
      <c r="Y23" s="98"/>
      <c r="Z23" s="85"/>
      <c r="AA23" s="81">
        <f t="shared" si="31"/>
        <v>0</v>
      </c>
      <c r="AB23" s="81">
        <f t="shared" si="26"/>
        <v>0</v>
      </c>
      <c r="AC23" s="191">
        <f t="shared" si="26"/>
        <v>0</v>
      </c>
      <c r="AI23" s="41"/>
      <c r="AJ23" s="41"/>
      <c r="AK23" s="41"/>
    </row>
    <row r="24" spans="1:38" x14ac:dyDescent="0.35">
      <c r="A24" s="58">
        <v>68287</v>
      </c>
      <c r="B24" s="24">
        <f t="shared" si="22"/>
        <v>130.96854622171077</v>
      </c>
      <c r="C24" s="59">
        <f t="shared" si="27"/>
        <v>32.742136555427692</v>
      </c>
      <c r="D24" s="25">
        <f t="shared" si="23"/>
        <v>43.656182073903587</v>
      </c>
      <c r="E24" s="7"/>
      <c r="F24" s="73"/>
      <c r="G24" s="71"/>
      <c r="H24" s="117">
        <f t="shared" si="28"/>
        <v>0</v>
      </c>
      <c r="J24" s="73"/>
      <c r="K24" s="35"/>
      <c r="L24" s="36"/>
      <c r="M24" s="110">
        <f t="shared" si="29"/>
        <v>0</v>
      </c>
      <c r="N24" s="110">
        <f t="shared" si="24"/>
        <v>0</v>
      </c>
      <c r="O24" s="96">
        <f t="shared" si="24"/>
        <v>0</v>
      </c>
      <c r="P24" s="104"/>
      <c r="Q24" s="138"/>
      <c r="R24" s="85"/>
      <c r="S24" s="85"/>
      <c r="T24" s="136">
        <f t="shared" si="30"/>
        <v>0</v>
      </c>
      <c r="U24" s="136">
        <f t="shared" si="25"/>
        <v>0</v>
      </c>
      <c r="V24" s="101">
        <f t="shared" si="25"/>
        <v>0</v>
      </c>
      <c r="W24" s="3"/>
      <c r="X24" s="73"/>
      <c r="Y24" s="98"/>
      <c r="Z24" s="85"/>
      <c r="AA24" s="81">
        <f t="shared" si="31"/>
        <v>0</v>
      </c>
      <c r="AB24" s="81">
        <f t="shared" si="26"/>
        <v>0</v>
      </c>
      <c r="AC24" s="191">
        <f t="shared" si="26"/>
        <v>0</v>
      </c>
      <c r="AI24" s="41"/>
      <c r="AJ24" s="41"/>
      <c r="AK24" s="41"/>
      <c r="AL24" s="41"/>
    </row>
    <row r="25" spans="1:38" x14ac:dyDescent="0.35">
      <c r="A25" s="58">
        <v>72543</v>
      </c>
      <c r="B25" s="24">
        <f t="shared" si="22"/>
        <v>139.13118527042576</v>
      </c>
      <c r="C25" s="59">
        <f t="shared" si="27"/>
        <v>34.78279631760644</v>
      </c>
      <c r="D25" s="25">
        <f t="shared" si="23"/>
        <v>46.377061756808587</v>
      </c>
      <c r="E25" s="26"/>
      <c r="F25" s="73"/>
      <c r="G25" s="71"/>
      <c r="H25" s="117">
        <f t="shared" si="28"/>
        <v>0</v>
      </c>
      <c r="J25" s="73"/>
      <c r="K25" s="35"/>
      <c r="L25" s="36"/>
      <c r="M25" s="110">
        <f t="shared" si="29"/>
        <v>0</v>
      </c>
      <c r="N25" s="110">
        <f t="shared" si="24"/>
        <v>0</v>
      </c>
      <c r="O25" s="96">
        <f t="shared" si="24"/>
        <v>0</v>
      </c>
      <c r="P25" s="104"/>
      <c r="Q25" s="138"/>
      <c r="R25" s="85"/>
      <c r="S25" s="85"/>
      <c r="T25" s="136">
        <f t="shared" si="30"/>
        <v>0</v>
      </c>
      <c r="U25" s="136">
        <f t="shared" si="25"/>
        <v>0</v>
      </c>
      <c r="V25" s="101">
        <f t="shared" si="25"/>
        <v>0</v>
      </c>
      <c r="W25" s="3"/>
      <c r="X25" s="73"/>
      <c r="Y25" s="98"/>
      <c r="Z25" s="85"/>
      <c r="AA25" s="81">
        <f t="shared" si="31"/>
        <v>0</v>
      </c>
      <c r="AB25" s="81">
        <f t="shared" si="26"/>
        <v>0</v>
      </c>
      <c r="AC25" s="191">
        <f t="shared" si="26"/>
        <v>0</v>
      </c>
      <c r="AI25" s="41"/>
      <c r="AJ25" s="41"/>
      <c r="AK25" s="41"/>
      <c r="AL25" s="41"/>
    </row>
    <row r="26" spans="1:38" x14ac:dyDescent="0.35">
      <c r="A26" s="58">
        <v>76895</v>
      </c>
      <c r="B26" s="24">
        <f t="shared" si="22"/>
        <v>147.47794399693134</v>
      </c>
      <c r="C26" s="59">
        <f t="shared" si="27"/>
        <v>36.869485999232836</v>
      </c>
      <c r="D26" s="25">
        <f t="shared" si="23"/>
        <v>49.159314665643784</v>
      </c>
      <c r="E26" s="26"/>
      <c r="F26" s="73"/>
      <c r="G26" s="71"/>
      <c r="H26" s="117">
        <f t="shared" si="28"/>
        <v>0</v>
      </c>
      <c r="J26" s="73"/>
      <c r="K26" s="35"/>
      <c r="L26" s="36"/>
      <c r="M26" s="110">
        <f t="shared" si="29"/>
        <v>0</v>
      </c>
      <c r="N26" s="110">
        <f t="shared" si="24"/>
        <v>0</v>
      </c>
      <c r="O26" s="96">
        <f t="shared" si="24"/>
        <v>0</v>
      </c>
      <c r="P26" s="104"/>
      <c r="Q26" s="138"/>
      <c r="R26" s="85"/>
      <c r="S26" s="85"/>
      <c r="T26" s="136">
        <f t="shared" si="30"/>
        <v>0</v>
      </c>
      <c r="U26" s="136">
        <f t="shared" si="25"/>
        <v>0</v>
      </c>
      <c r="V26" s="101">
        <f t="shared" si="25"/>
        <v>0</v>
      </c>
      <c r="W26" s="3"/>
      <c r="X26" s="73"/>
      <c r="Y26" s="98"/>
      <c r="Z26" s="85"/>
      <c r="AA26" s="81">
        <f t="shared" si="31"/>
        <v>0</v>
      </c>
      <c r="AB26" s="81">
        <f t="shared" si="26"/>
        <v>0</v>
      </c>
      <c r="AC26" s="191">
        <f t="shared" si="26"/>
        <v>0</v>
      </c>
      <c r="AI26" s="41"/>
      <c r="AJ26" s="41"/>
      <c r="AK26" s="41"/>
      <c r="AL26" s="41"/>
    </row>
    <row r="27" spans="1:38" x14ac:dyDescent="0.35">
      <c r="A27" s="58">
        <v>81248</v>
      </c>
      <c r="B27" s="24">
        <f t="shared" si="22"/>
        <v>155.82662063674721</v>
      </c>
      <c r="C27" s="59">
        <f t="shared" si="27"/>
        <v>38.956655159186802</v>
      </c>
      <c r="D27" s="25">
        <f t="shared" si="23"/>
        <v>51.942206878915734</v>
      </c>
      <c r="E27" s="26"/>
      <c r="F27" s="73"/>
      <c r="G27" s="71"/>
      <c r="H27" s="117">
        <f t="shared" si="28"/>
        <v>0</v>
      </c>
      <c r="J27" s="73"/>
      <c r="K27" s="35"/>
      <c r="L27" s="36"/>
      <c r="M27" s="110">
        <f t="shared" si="29"/>
        <v>0</v>
      </c>
      <c r="N27" s="110">
        <f t="shared" si="24"/>
        <v>0</v>
      </c>
      <c r="O27" s="96">
        <f t="shared" si="24"/>
        <v>0</v>
      </c>
      <c r="P27" s="104"/>
      <c r="Q27" s="138"/>
      <c r="R27" s="85"/>
      <c r="S27" s="85"/>
      <c r="T27" s="136">
        <f t="shared" si="30"/>
        <v>0</v>
      </c>
      <c r="U27" s="136">
        <f t="shared" si="25"/>
        <v>0</v>
      </c>
      <c r="V27" s="101">
        <f t="shared" si="25"/>
        <v>0</v>
      </c>
      <c r="W27" s="3"/>
      <c r="X27" s="73"/>
      <c r="Y27" s="98"/>
      <c r="Z27" s="85"/>
      <c r="AA27" s="81">
        <f t="shared" si="31"/>
        <v>0</v>
      </c>
      <c r="AB27" s="81">
        <f t="shared" si="26"/>
        <v>0</v>
      </c>
      <c r="AC27" s="191">
        <f t="shared" si="26"/>
        <v>0</v>
      </c>
      <c r="AI27" s="41"/>
      <c r="AJ27" s="41"/>
      <c r="AK27" s="41"/>
      <c r="AL27" s="41"/>
    </row>
    <row r="28" spans="1:38" x14ac:dyDescent="0.35">
      <c r="A28" s="153">
        <v>85601</v>
      </c>
      <c r="B28" s="155">
        <f t="shared" si="22"/>
        <v>164.1752972765631</v>
      </c>
      <c r="C28" s="156">
        <f t="shared" si="27"/>
        <v>41.043824319140775</v>
      </c>
      <c r="D28" s="157">
        <f t="shared" si="23"/>
        <v>54.725099092187698</v>
      </c>
      <c r="E28" s="26"/>
      <c r="F28" s="73"/>
      <c r="G28" s="71"/>
      <c r="H28" s="117">
        <f t="shared" si="28"/>
        <v>0</v>
      </c>
      <c r="J28" s="73"/>
      <c r="K28" s="35"/>
      <c r="L28" s="36"/>
      <c r="M28" s="110">
        <f t="shared" si="29"/>
        <v>0</v>
      </c>
      <c r="N28" s="110">
        <f t="shared" si="24"/>
        <v>0</v>
      </c>
      <c r="O28" s="96">
        <f t="shared" si="24"/>
        <v>0</v>
      </c>
      <c r="P28" s="104"/>
      <c r="Q28" s="138"/>
      <c r="R28" s="85"/>
      <c r="S28" s="85"/>
      <c r="T28" s="136">
        <f t="shared" si="30"/>
        <v>0</v>
      </c>
      <c r="U28" s="136">
        <f t="shared" si="25"/>
        <v>0</v>
      </c>
      <c r="V28" s="101">
        <f t="shared" si="25"/>
        <v>0</v>
      </c>
      <c r="W28" s="3"/>
      <c r="X28" s="73"/>
      <c r="Y28" s="98"/>
      <c r="Z28" s="85"/>
      <c r="AA28" s="81">
        <f t="shared" si="31"/>
        <v>0</v>
      </c>
      <c r="AB28" s="81">
        <f t="shared" si="26"/>
        <v>0</v>
      </c>
      <c r="AC28" s="191">
        <f t="shared" si="26"/>
        <v>0</v>
      </c>
      <c r="AI28" s="41"/>
      <c r="AJ28" s="41"/>
      <c r="AK28" s="41"/>
      <c r="AL28" s="41"/>
    </row>
    <row r="29" spans="1:38" x14ac:dyDescent="0.35">
      <c r="A29" s="154">
        <v>89953</v>
      </c>
      <c r="B29" s="24">
        <f t="shared" si="22"/>
        <v>172.52205600306866</v>
      </c>
      <c r="C29" s="59">
        <f t="shared" si="27"/>
        <v>43.130514000767164</v>
      </c>
      <c r="D29" s="158">
        <f t="shared" si="23"/>
        <v>57.507352001022888</v>
      </c>
      <c r="E29" s="26"/>
      <c r="F29" s="73"/>
      <c r="G29" s="71"/>
      <c r="H29" s="117">
        <f t="shared" si="28"/>
        <v>0</v>
      </c>
      <c r="J29" s="73"/>
      <c r="K29" s="35"/>
      <c r="L29" s="36"/>
      <c r="M29" s="110">
        <f t="shared" si="29"/>
        <v>0</v>
      </c>
      <c r="N29" s="110">
        <f t="shared" si="24"/>
        <v>0</v>
      </c>
      <c r="O29" s="96">
        <f t="shared" si="24"/>
        <v>0</v>
      </c>
      <c r="P29" s="104"/>
      <c r="Q29" s="138"/>
      <c r="R29" s="85"/>
      <c r="S29" s="85"/>
      <c r="T29" s="136">
        <f t="shared" si="30"/>
        <v>0</v>
      </c>
      <c r="U29" s="136">
        <f t="shared" si="25"/>
        <v>0</v>
      </c>
      <c r="V29" s="101">
        <f t="shared" si="25"/>
        <v>0</v>
      </c>
      <c r="W29" s="3"/>
      <c r="X29" s="73"/>
      <c r="Y29" s="98"/>
      <c r="Z29" s="85"/>
      <c r="AA29" s="81">
        <f t="shared" si="31"/>
        <v>0</v>
      </c>
      <c r="AB29" s="81">
        <f t="shared" si="26"/>
        <v>0</v>
      </c>
      <c r="AC29" s="191">
        <f t="shared" si="26"/>
        <v>0</v>
      </c>
      <c r="AI29" s="41"/>
      <c r="AJ29" s="41"/>
      <c r="AK29" s="41"/>
      <c r="AL29" s="41"/>
    </row>
    <row r="30" spans="1:38" ht="15" thickBot="1" x14ac:dyDescent="0.4">
      <c r="A30" s="154">
        <v>94306</v>
      </c>
      <c r="B30" s="24">
        <f t="shared" si="22"/>
        <v>180.87073264288452</v>
      </c>
      <c r="C30" s="59">
        <f t="shared" si="27"/>
        <v>45.21768316072113</v>
      </c>
      <c r="D30" s="158">
        <f t="shared" si="23"/>
        <v>60.290244214294837</v>
      </c>
      <c r="E30" s="26"/>
      <c r="F30" s="74"/>
      <c r="G30" s="72"/>
      <c r="H30" s="179">
        <f t="shared" si="28"/>
        <v>0</v>
      </c>
      <c r="J30" s="74"/>
      <c r="K30" s="43"/>
      <c r="L30" s="44"/>
      <c r="M30" s="183">
        <f t="shared" si="29"/>
        <v>0</v>
      </c>
      <c r="N30" s="183">
        <f t="shared" si="24"/>
        <v>0</v>
      </c>
      <c r="O30" s="184">
        <f t="shared" si="24"/>
        <v>0</v>
      </c>
      <c r="P30" s="104"/>
      <c r="Q30" s="139"/>
      <c r="R30" s="86"/>
      <c r="S30" s="86"/>
      <c r="T30" s="186">
        <f t="shared" si="30"/>
        <v>0</v>
      </c>
      <c r="U30" s="186">
        <f t="shared" si="25"/>
        <v>0</v>
      </c>
      <c r="V30" s="187">
        <f t="shared" si="25"/>
        <v>0</v>
      </c>
      <c r="W30" s="3"/>
      <c r="X30" s="74"/>
      <c r="Y30" s="99"/>
      <c r="Z30" s="86"/>
      <c r="AA30" s="192">
        <f t="shared" si="31"/>
        <v>0</v>
      </c>
      <c r="AB30" s="192">
        <f t="shared" si="26"/>
        <v>0</v>
      </c>
      <c r="AC30" s="193">
        <f t="shared" si="26"/>
        <v>0</v>
      </c>
      <c r="AI30" s="41"/>
      <c r="AJ30" s="41"/>
      <c r="AK30" s="41"/>
      <c r="AL30" s="41"/>
    </row>
    <row r="31" spans="1:38" x14ac:dyDescent="0.35">
      <c r="E31" s="26"/>
      <c r="F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I31" s="41"/>
      <c r="AJ31" s="41"/>
      <c r="AK31" s="41"/>
      <c r="AL31" s="41"/>
    </row>
    <row r="32" spans="1:38" x14ac:dyDescent="0.35">
      <c r="E32" s="26"/>
      <c r="F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I32" s="41"/>
      <c r="AJ32" s="41"/>
      <c r="AK32" s="41"/>
      <c r="AL32" s="41"/>
    </row>
    <row r="33" spans="5:38" x14ac:dyDescent="0.35">
      <c r="E33" s="26"/>
      <c r="F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I33" s="41"/>
      <c r="AJ33" s="41"/>
      <c r="AK33" s="41"/>
      <c r="AL33" s="41"/>
    </row>
    <row r="34" spans="5:38" x14ac:dyDescent="0.35">
      <c r="F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I34" s="41"/>
      <c r="AJ34" s="41"/>
      <c r="AK34" s="41"/>
      <c r="AL34" s="41"/>
    </row>
    <row r="35" spans="5:38" x14ac:dyDescent="0.35">
      <c r="F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I35" s="41"/>
      <c r="AJ35" s="41"/>
      <c r="AK35" s="41"/>
      <c r="AL35" s="41"/>
    </row>
    <row r="36" spans="5:38" x14ac:dyDescent="0.35">
      <c r="F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I36" s="41"/>
      <c r="AJ36" s="41"/>
      <c r="AK36" s="41"/>
      <c r="AL36" s="41"/>
    </row>
    <row r="37" spans="5:38" x14ac:dyDescent="0.35">
      <c r="F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I37" s="41"/>
      <c r="AJ37" s="41"/>
      <c r="AK37" s="41"/>
      <c r="AL37" s="41"/>
    </row>
    <row r="38" spans="5:38" x14ac:dyDescent="0.35">
      <c r="F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I38" s="41"/>
      <c r="AJ38" s="41"/>
      <c r="AK38" s="41"/>
      <c r="AL38" s="41"/>
    </row>
    <row r="39" spans="5:38" x14ac:dyDescent="0.35">
      <c r="F39" s="41"/>
      <c r="K39" s="41"/>
      <c r="L39" s="41"/>
      <c r="M39" s="41"/>
      <c r="N39" s="41"/>
      <c r="O39" s="41"/>
      <c r="P39" s="41"/>
      <c r="W39" s="41"/>
      <c r="X39" s="41"/>
      <c r="Y39" s="41"/>
      <c r="Z39" s="41"/>
      <c r="AA39" s="41"/>
      <c r="AB39" s="41"/>
      <c r="AC39" s="41"/>
    </row>
  </sheetData>
  <mergeCells count="19">
    <mergeCell ref="A1:D1"/>
    <mergeCell ref="F2:F3"/>
    <mergeCell ref="G2:H2"/>
    <mergeCell ref="K2:O2"/>
    <mergeCell ref="X2:X3"/>
    <mergeCell ref="R11:V11"/>
    <mergeCell ref="B18:D18"/>
    <mergeCell ref="AE2:AG2"/>
    <mergeCell ref="B11:D11"/>
    <mergeCell ref="F11:F12"/>
    <mergeCell ref="G11:H11"/>
    <mergeCell ref="K11:O11"/>
    <mergeCell ref="X11:X12"/>
    <mergeCell ref="AE14:AG14"/>
    <mergeCell ref="Y2:AC2"/>
    <mergeCell ref="Y11:AC11"/>
    <mergeCell ref="Q2:Q3"/>
    <mergeCell ref="R2:V2"/>
    <mergeCell ref="Q11:Q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34449FEDCDA34BABC966080C5972A3" ma:contentTypeVersion="17" ma:contentTypeDescription="Create a new document." ma:contentTypeScope="" ma:versionID="453d5bcf70925ceca4988121616b8215">
  <xsd:schema xmlns:xsd="http://www.w3.org/2001/XMLSchema" xmlns:xs="http://www.w3.org/2001/XMLSchema" xmlns:p="http://schemas.microsoft.com/office/2006/metadata/properties" xmlns:ns1="http://schemas.microsoft.com/sharepoint/v3" xmlns:ns2="c11665ad-e0ea-46f9-992c-fd3f61fe721a" xmlns:ns3="1c92035c-5f49-4ab0-ab58-de20c661dcdb" targetNamespace="http://schemas.microsoft.com/office/2006/metadata/properties" ma:root="true" ma:fieldsID="efebb9d6550b279f76c9fd49bba31231" ns1:_="" ns2:_="" ns3:_="">
    <xsd:import namespace="http://schemas.microsoft.com/sharepoint/v3"/>
    <xsd:import namespace="c11665ad-e0ea-46f9-992c-fd3f61fe721a"/>
    <xsd:import namespace="1c92035c-5f49-4ab0-ab58-de20c661d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665ad-e0ea-46f9-992c-fd3f61fe7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2035c-5f49-4ab0-ab58-de20c661d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886a73-4206-4b9e-9b5f-dd3da1aa2db8}" ma:internalName="TaxCatchAll" ma:showField="CatchAllData" ma:web="1c92035c-5f49-4ab0-ab58-de20c661d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c11665ad-e0ea-46f9-992c-fd3f61fe721a" xsi:nil="true"/>
    <_ip_UnifiedCompliancePolicyProperties xmlns="http://schemas.microsoft.com/sharepoint/v3" xsi:nil="true"/>
    <TaxCatchAll xmlns="1c92035c-5f49-4ab0-ab58-de20c661dcdb" xsi:nil="true"/>
    <lcf76f155ced4ddcb4097134ff3c332f xmlns="c11665ad-e0ea-46f9-992c-fd3f61fe72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F60CD4-77EC-44DC-B502-3546C3FCF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1665ad-e0ea-46f9-992c-fd3f61fe721a"/>
    <ds:schemaRef ds:uri="1c92035c-5f49-4ab0-ab58-de20c661d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E466F-F44A-4524-81FC-36FEF16E9F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023FF-045A-454F-939A-6A70C97C3330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c11665ad-e0ea-46f9-992c-fd3f61fe721a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c92035c-5f49-4ab0-ab58-de20c661dcd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O'Sullivan Sandra</dc:creator>
  <cp:lastModifiedBy>Rodrigues Daniele</cp:lastModifiedBy>
  <dcterms:created xsi:type="dcterms:W3CDTF">2023-03-08T12:01:37Z</dcterms:created>
  <dcterms:modified xsi:type="dcterms:W3CDTF">2025-01-21T15:48:07Z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0x0101009F34449FEDCDA34BABC966080C5972A3</vt:lpwstr>
  </property>
</Properties>
</file>